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Johanna\Desktop\SCRD\Riesgos\Riesgos 2022\Mapas de riesgos 2022\mapas formalizados\"/>
    </mc:Choice>
  </mc:AlternateContent>
  <xr:revisionPtr revIDLastSave="0" documentId="13_ncr:1_{851FC7EA-A3E8-41E4-9290-D9EBE0527CF0}" xr6:coauthVersionLast="47" xr6:coauthVersionMax="47" xr10:uidLastSave="{00000000-0000-0000-0000-000000000000}"/>
  <bookViews>
    <workbookView xWindow="-120" yWindow="-120" windowWidth="20640" windowHeight="11160" firstSheet="1" activeTab="1" xr2:uid="{00000000-000D-0000-FFFF-FFFF00000000}"/>
  </bookViews>
  <sheets>
    <sheet name="Instrucciones" sheetId="3" state="hidden" r:id="rId1"/>
    <sheet name="Mapa de Riesgos de Gestión" sheetId="6" r:id="rId2"/>
    <sheet name="Mapa de Riesgos Corrupción" sheetId="7" state="hidden" r:id="rId3"/>
    <sheet name="datos" sheetId="2" state="hidden" r:id="rId4"/>
  </sheets>
  <definedNames>
    <definedName name="calculo_imp">datos!$S$1:$W$2</definedName>
    <definedName name="calculo_prob">datos!$Q$3:$R$7</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21" i="7" l="1"/>
  <c r="AB21" i="7"/>
  <c r="AG21" i="7" s="1"/>
  <c r="AF21" i="7" s="1"/>
  <c r="P21" i="7"/>
  <c r="AE20" i="7"/>
  <c r="AB20" i="7"/>
  <c r="AG20" i="7" s="1"/>
  <c r="AF20" i="7" s="1"/>
  <c r="P20" i="7"/>
  <c r="AE19" i="7"/>
  <c r="AB19" i="7"/>
  <c r="AG19" i="7" s="1"/>
  <c r="AF19" i="7" s="1"/>
  <c r="P19" i="7"/>
  <c r="AE18" i="7"/>
  <c r="AB18" i="7"/>
  <c r="AG18" i="7" s="1"/>
  <c r="AF18" i="7" s="1"/>
  <c r="P18" i="7"/>
  <c r="AE17" i="7"/>
  <c r="AB17" i="7"/>
  <c r="AG17" i="7" s="1"/>
  <c r="AF17" i="7" s="1"/>
  <c r="O17" i="7"/>
  <c r="N17" i="7"/>
  <c r="M17" i="7" s="1"/>
  <c r="D17" i="7"/>
  <c r="AE16" i="7"/>
  <c r="AB16" i="7"/>
  <c r="AI16" i="7" s="1"/>
  <c r="AH16" i="7" s="1"/>
  <c r="P16" i="7"/>
  <c r="AE15" i="7"/>
  <c r="AB15" i="7"/>
  <c r="AG15" i="7" s="1"/>
  <c r="AF15" i="7" s="1"/>
  <c r="P15" i="7"/>
  <c r="AE14" i="7"/>
  <c r="AB14" i="7"/>
  <c r="AI14" i="7" s="1"/>
  <c r="AH14" i="7" s="1"/>
  <c r="P14" i="7"/>
  <c r="AE13" i="7"/>
  <c r="AB13" i="7"/>
  <c r="AI13" i="7" s="1"/>
  <c r="AH13" i="7" s="1"/>
  <c r="P13" i="7"/>
  <c r="AE12" i="7"/>
  <c r="AB12" i="7"/>
  <c r="AI12" i="7" s="1"/>
  <c r="AH12" i="7" s="1"/>
  <c r="O12" i="7"/>
  <c r="P12" i="7" s="1"/>
  <c r="N12" i="7"/>
  <c r="M12" i="7" s="1"/>
  <c r="D12" i="7"/>
  <c r="AE11" i="7"/>
  <c r="AB11" i="7"/>
  <c r="AI11" i="7" s="1"/>
  <c r="AH11" i="7" s="1"/>
  <c r="O11" i="7"/>
  <c r="P11" i="7" s="1"/>
  <c r="N11" i="7"/>
  <c r="M11" i="7" s="1"/>
  <c r="D11" i="7"/>
  <c r="AI10" i="7"/>
  <c r="AH10" i="7" s="1"/>
  <c r="AE10" i="7"/>
  <c r="AB10" i="7"/>
  <c r="AG10" i="7" s="1"/>
  <c r="AF10" i="7" s="1"/>
  <c r="P10" i="7"/>
  <c r="AE9" i="7"/>
  <c r="AB9" i="7"/>
  <c r="AI9" i="7" s="1"/>
  <c r="AH9" i="7" s="1"/>
  <c r="P9" i="7"/>
  <c r="AE8" i="7"/>
  <c r="AB8" i="7"/>
  <c r="AI8" i="7" s="1"/>
  <c r="AH8" i="7" s="1"/>
  <c r="P8" i="7"/>
  <c r="AE7" i="7"/>
  <c r="AB7" i="7"/>
  <c r="AG7" i="7" s="1"/>
  <c r="AF7" i="7" s="1"/>
  <c r="N7" i="7"/>
  <c r="M7" i="7" s="1"/>
  <c r="D7" i="7"/>
  <c r="AE6" i="7"/>
  <c r="AB6" i="7"/>
  <c r="AI6" i="7" s="1"/>
  <c r="AH6" i="7" s="1"/>
  <c r="P6" i="7"/>
  <c r="AE5" i="7"/>
  <c r="AB5" i="7"/>
  <c r="AI5" i="7" s="1"/>
  <c r="AH5" i="7" s="1"/>
  <c r="N5" i="7"/>
  <c r="M5" i="7" s="1"/>
  <c r="D5" i="7"/>
  <c r="R8" i="6"/>
  <c r="AG7" i="6"/>
  <c r="AD7" i="6"/>
  <c r="R7" i="6"/>
  <c r="Q7" i="6"/>
  <c r="O7" i="6"/>
  <c r="N7" i="6" s="1"/>
  <c r="Q17" i="7"/>
  <c r="Q11" i="7"/>
  <c r="AI7" i="6" l="1"/>
  <c r="AH7" i="6" s="1"/>
  <c r="AG12" i="7"/>
  <c r="AF12" i="7" s="1"/>
  <c r="AG9" i="7"/>
  <c r="AF9" i="7" s="1"/>
  <c r="AI15" i="7"/>
  <c r="AH15" i="7" s="1"/>
  <c r="AG16" i="7"/>
  <c r="AF16" i="7" s="1"/>
  <c r="AG14" i="7"/>
  <c r="AF14" i="7" s="1"/>
  <c r="AI7" i="7"/>
  <c r="AH7" i="7" s="1"/>
  <c r="AI20" i="7"/>
  <c r="AH20" i="7" s="1"/>
  <c r="AI18" i="7"/>
  <c r="AH18" i="7" s="1"/>
  <c r="AG8" i="7"/>
  <c r="AF8" i="7" s="1"/>
  <c r="AG13" i="7"/>
  <c r="AF13" i="7" s="1"/>
  <c r="AI17" i="7"/>
  <c r="AH17" i="7" s="1"/>
  <c r="AI19" i="7"/>
  <c r="AH19" i="7" s="1"/>
  <c r="AI21" i="7"/>
  <c r="AH21" i="7" s="1"/>
  <c r="P17" i="7"/>
  <c r="AG5" i="7"/>
  <c r="AF5" i="7" s="1"/>
  <c r="AG6" i="7"/>
  <c r="AF6" i="7" s="1"/>
  <c r="AG11" i="7"/>
  <c r="AF11" i="7" s="1"/>
  <c r="AK7" i="6"/>
  <c r="AJ7" i="6" s="1"/>
  <c r="O7" i="7"/>
  <c r="O5" i="7"/>
  <c r="AJ12" i="7"/>
  <c r="AJ17" i="7"/>
  <c r="AJ13" i="7"/>
  <c r="AJ15" i="7"/>
  <c r="AJ21" i="7"/>
  <c r="AJ11" i="7"/>
  <c r="AJ19" i="7"/>
  <c r="AJ7" i="7"/>
  <c r="Q7" i="7"/>
  <c r="AJ14" i="7"/>
  <c r="AJ5" i="7"/>
  <c r="AJ20" i="7"/>
  <c r="AJ16" i="7"/>
  <c r="AJ10" i="7"/>
  <c r="AJ18" i="7"/>
  <c r="Q12" i="7"/>
  <c r="AJ9" i="7"/>
  <c r="AJ6" i="7"/>
  <c r="AJ8" i="7"/>
  <c r="P7" i="7" l="1"/>
  <c r="P5" i="7"/>
  <c r="AV4" i="2" l="1"/>
  <c r="AH11" i="2" l="1"/>
  <c r="AI11" i="2"/>
  <c r="AH13" i="2" l="1"/>
  <c r="AH5" i="2" l="1"/>
  <c r="AI3" i="2" l="1"/>
  <c r="AH3" i="2" s="1"/>
  <c r="R7" i="2" l="1"/>
  <c r="R6" i="2"/>
  <c r="R5" i="2"/>
  <c r="R4" i="2"/>
  <c r="R3" i="2"/>
  <c r="W2" i="2"/>
  <c r="V2" i="2"/>
  <c r="U2" i="2"/>
  <c r="T2" i="2"/>
  <c r="S2" i="2"/>
  <c r="Q5" i="7"/>
  <c r="U10" i="2"/>
  <c r="S7" i="6"/>
  <c r="AL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Palacios Muñoz, Lewis Jhossimar</author>
  </authors>
  <commentList>
    <comment ref="M5" authorId="0" shapeId="0" xr:uid="{6F4AE55E-B0C0-46DB-8420-4A22C61D973A}">
      <text>
        <r>
          <rPr>
            <sz val="9"/>
            <color indexed="81"/>
            <rFont val="Tahoma"/>
            <family val="2"/>
          </rPr>
          <t>Indicar el número de veces de ejecución de la actividad en el año.</t>
        </r>
      </text>
    </comment>
    <comment ref="Z6" authorId="0" shapeId="0" xr:uid="{D495210D-995D-4EE8-8039-E77F155CCC8A}">
      <text>
        <r>
          <rPr>
            <sz val="9"/>
            <color indexed="81"/>
            <rFont val="Tahoma"/>
            <family val="2"/>
          </rPr>
          <t>En caso de no poder ejecutar el propósito y/o método del control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Palacios Muñoz, Lewis Jhossimar</author>
  </authors>
  <commentList>
    <comment ref="L3" authorId="0" shapeId="0" xr:uid="{5BE902FC-BC78-4F28-8F73-720BA69D1FF5}">
      <text>
        <r>
          <rPr>
            <sz val="9"/>
            <color indexed="81"/>
            <rFont val="Tahoma"/>
            <family val="2"/>
          </rPr>
          <t>Indicar el número de veces de ejecución de la actividad en el año.</t>
        </r>
      </text>
    </comment>
    <comment ref="X4" authorId="0" shapeId="0" xr:uid="{B6100B41-22E6-4B5E-91EC-00527338F679}">
      <text>
        <r>
          <rPr>
            <sz val="9"/>
            <color indexed="81"/>
            <rFont val="Tahoma"/>
            <family val="2"/>
          </rPr>
          <t>En caso de no poder ejecutar el propósito y/o método del control</t>
        </r>
      </text>
    </comment>
    <comment ref="Z4" authorId="0" shapeId="0" xr:uid="{96FE6285-DB4C-4C56-90FE-DE74BF404057}">
      <text>
        <r>
          <rPr>
            <sz val="9"/>
            <color indexed="81"/>
            <rFont val="Tahoma"/>
            <family val="2"/>
          </rPr>
          <t>Relacionar el nombre de la documentación que soporta la ejecución del control. (procedimiento, manual, documento externo.)</t>
        </r>
      </text>
    </comment>
  </commentList>
</comments>
</file>

<file path=xl/sharedStrings.xml><?xml version="1.0" encoding="utf-8"?>
<sst xmlns="http://schemas.openxmlformats.org/spreadsheetml/2006/main" count="517" uniqueCount="332">
  <si>
    <t>Impacto</t>
  </si>
  <si>
    <t>Clasificación del Riesgo</t>
  </si>
  <si>
    <t>Afectación</t>
  </si>
  <si>
    <t>Atributos</t>
  </si>
  <si>
    <t>Tratamiento</t>
  </si>
  <si>
    <t>Estado</t>
  </si>
  <si>
    <t>Tipo</t>
  </si>
  <si>
    <t>Implementación</t>
  </si>
  <si>
    <t>Documentación</t>
  </si>
  <si>
    <t>Frecuencia</t>
  </si>
  <si>
    <t>Evidencia</t>
  </si>
  <si>
    <t>objetivos_estrategicos</t>
  </si>
  <si>
    <t>Procesos</t>
  </si>
  <si>
    <t>impacto</t>
  </si>
  <si>
    <t>tratamiento_corrupcion</t>
  </si>
  <si>
    <t>Menor</t>
  </si>
  <si>
    <t>Moderado</t>
  </si>
  <si>
    <t>Mayor</t>
  </si>
  <si>
    <t>Catastrófico</t>
  </si>
  <si>
    <t>Reducir</t>
  </si>
  <si>
    <t>Compartir</t>
  </si>
  <si>
    <t>Alto</t>
  </si>
  <si>
    <t>Extremo</t>
  </si>
  <si>
    <t>Evitar</t>
  </si>
  <si>
    <t>Bajo</t>
  </si>
  <si>
    <t>Ejemplo formula calculo nivel riesgo</t>
  </si>
  <si>
    <t>Leve</t>
  </si>
  <si>
    <t>Muy Alta</t>
  </si>
  <si>
    <t>Alta</t>
  </si>
  <si>
    <t>Baja</t>
  </si>
  <si>
    <t>Muy Baja</t>
  </si>
  <si>
    <t>Media</t>
  </si>
  <si>
    <t>Económico</t>
  </si>
  <si>
    <t>Reputacional</t>
  </si>
  <si>
    <t>Económico y Reputacional</t>
  </si>
  <si>
    <t>Frecuencia de la Actividad</t>
  </si>
  <si>
    <t>Probabilidad</t>
  </si>
  <si>
    <t>Tabla Criterios para definir el nivel de impacto</t>
  </si>
  <si>
    <t>Afectación Económica (o presupuestal)</t>
  </si>
  <si>
    <t>Pérdida Reputacional</t>
  </si>
  <si>
    <t>Formula Probabilidad</t>
  </si>
  <si>
    <t xml:space="preserve">    Entre 50 y 100 SMLMV</t>
  </si>
  <si>
    <t xml:space="preserve">    Entre 100 y 500 SMLMV</t>
  </si>
  <si>
    <t xml:space="preserve">    Mayor a 500 SMLMV</t>
  </si>
  <si>
    <t xml:space="preserve">    Afectación menor a 10 SMLMV</t>
  </si>
  <si>
    <t xml:space="preserve">    Entre 10 y 50 SMLMV</t>
  </si>
  <si>
    <t>Frecuencia registrada</t>
  </si>
  <si>
    <t>Afectación registrada</t>
  </si>
  <si>
    <t>Formula impacto</t>
  </si>
  <si>
    <t>Preventivo</t>
  </si>
  <si>
    <t>Detectivo</t>
  </si>
  <si>
    <t>Correctivo</t>
  </si>
  <si>
    <t>Automático</t>
  </si>
  <si>
    <t>Manual</t>
  </si>
  <si>
    <t>Documentado</t>
  </si>
  <si>
    <t>Sin Documentar</t>
  </si>
  <si>
    <t>Continua</t>
  </si>
  <si>
    <t>Aleatoria</t>
  </si>
  <si>
    <t>Con Registro</t>
  </si>
  <si>
    <t>Sin Registro</t>
  </si>
  <si>
    <t>Reducir (mitigar)</t>
  </si>
  <si>
    <t>Finalizado</t>
  </si>
  <si>
    <t>En Curso</t>
  </si>
  <si>
    <t>Criterios de Impacto</t>
  </si>
  <si>
    <t>Probabilidad Valor</t>
  </si>
  <si>
    <t>Probalidad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</si>
  <si>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</si>
  <si>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</si>
  <si>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</si>
  <si>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</si>
  <si>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</si>
  <si>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</si>
  <si>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</si>
  <si>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</si>
  <si>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</si>
  <si>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</si>
  <si>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</si>
  <si>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</si>
  <si>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</si>
  <si>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</si>
  <si>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</si>
  <si>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</si>
  <si>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</si>
  <si>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</si>
  <si>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</si>
  <si>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VALORACIÓN</t>
  </si>
  <si>
    <t>TIPO</t>
  </si>
  <si>
    <t>IMPEMENTACIÓN</t>
  </si>
  <si>
    <t>Formula probabilidad residual</t>
  </si>
  <si>
    <t>Formula de probabilidad de acuerdo a frecuencia</t>
  </si>
  <si>
    <t xml:space="preserve"> probabilidad </t>
  </si>
  <si>
    <t>Objetivo Procesos</t>
  </si>
  <si>
    <t>1. Identificación del riesgo</t>
  </si>
  <si>
    <t>2. Análisis del riesgo inherente</t>
  </si>
  <si>
    <t>3. Evaluación del riesgo - Valoración de los controles</t>
  </si>
  <si>
    <t>4. Evaluación del riesgo - Nivel del riesgo residual</t>
  </si>
  <si>
    <t>5. Plan de Acción</t>
  </si>
  <si>
    <t>Diligencie el número del consecutivo del riesgo.</t>
  </si>
  <si>
    <t>Describa las circunstancias o situaciones más evidentes sobre las cuales se presenta el riesgo, las mismas no constituyen la causa principal o base para que se presente el riesgo</t>
  </si>
  <si>
    <t>A. Referencia</t>
  </si>
  <si>
    <t>B. Proceso</t>
  </si>
  <si>
    <t>C. Objetivo Estratégico</t>
  </si>
  <si>
    <t>D. Objetivo Proceso</t>
  </si>
  <si>
    <t>A. No. Control</t>
  </si>
  <si>
    <t>A. Probabilidad Residual Final</t>
  </si>
  <si>
    <t>B. Valor Probabilidad Residual Final</t>
  </si>
  <si>
    <t>C. Impacto Residual Final</t>
  </si>
  <si>
    <t>D. Valor Probabilidad Residual Final</t>
  </si>
  <si>
    <t>E. Zona de Riesgo Final</t>
  </si>
  <si>
    <t>F. Tratamiento</t>
  </si>
  <si>
    <t>A. Plan de Acción</t>
  </si>
  <si>
    <t>Seleccione de la lista desplegable el objetivo estratégico afectado por el riesgo identificado.</t>
  </si>
  <si>
    <t>Seleccione de la lista desplegable el proceso de la SDS correspondiente.</t>
  </si>
  <si>
    <t>A. Frecuencia con la cual se realiza la actividad</t>
  </si>
  <si>
    <t>B. Probabilidad Inherente</t>
  </si>
  <si>
    <t>C. Valor Probabilidad Inherente</t>
  </si>
  <si>
    <t>D. Criterios de Impacto</t>
  </si>
  <si>
    <t>Determine el número de veces de ejecución de la actividad durante el año. (De este modo, la probabilidad inherente será el número de veces que se pasa por el punto de riesgo en el periodo de 1 año).</t>
  </si>
  <si>
    <t>Diligencie el número del consecutivo del control.</t>
  </si>
  <si>
    <t>Seleccione de la lista desplegable el tipo de control.</t>
  </si>
  <si>
    <t>Seleccione de la lista desplegable la forma como se ejecuta el control.</t>
  </si>
  <si>
    <t xml:space="preserve">    Afecta la imagen de alguna área de la organización</t>
  </si>
  <si>
    <t xml:space="preserve">    Afecta la imagen de la entidad con algunos usuarios de relevancia frente al logro de los objetivos</t>
  </si>
  <si>
    <t xml:space="preserve">    Afecta la imagen de la entidad a nivel nacional, con efecto publicitarios sostenible a nivel país</t>
  </si>
  <si>
    <t>F. Valor Impacto Inherente</t>
  </si>
  <si>
    <t>G. Zona de Riesgo Inherente</t>
  </si>
  <si>
    <t xml:space="preserve">    Afecta la imagen de la entidad internamente, de conocimiento general, nivel interno, de junta directiva y accionistas y/o de proveedores</t>
  </si>
  <si>
    <t xml:space="preserve">    Afecta la imagen de la entidad con efecto publicitario sostenido a nivel de sector administrativo, nivel departamental o municipal</t>
  </si>
  <si>
    <t>Descripción del Control</t>
  </si>
  <si>
    <t>E. Impacto 
Inherente</t>
  </si>
  <si>
    <t>F. Zona de Riesgo Inherente</t>
  </si>
  <si>
    <t>Ejecución y Administración de procesos</t>
  </si>
  <si>
    <t>B. Fecha Implementación</t>
  </si>
  <si>
    <t>C. Fecha Seguimiento</t>
  </si>
  <si>
    <t>D. Seguimiento</t>
  </si>
  <si>
    <t>E. Acción de Contingencia ante Posible Materialización</t>
  </si>
  <si>
    <t>D. Periodicidad
¿Cada cuanto?</t>
  </si>
  <si>
    <t>H. Evidencia</t>
  </si>
  <si>
    <t>I. Documentación</t>
  </si>
  <si>
    <t>F. Método
¿Cómo?</t>
  </si>
  <si>
    <t>G. Reacción
¿Qué hacer en caso de?</t>
  </si>
  <si>
    <t>E. Propósito
¿Qué?</t>
  </si>
  <si>
    <t>C. Responsable
¿Quién?</t>
  </si>
  <si>
    <t>D. Impacto 
Inherente
(Hoja Impacto R. Corrupción)</t>
  </si>
  <si>
    <t>B. Nombre del Control</t>
  </si>
  <si>
    <t>Seleccione de la lista despegable el tipo de riesgo identificado.</t>
  </si>
  <si>
    <t>E. Impacto Inherente</t>
  </si>
  <si>
    <t>Indique la frecuencia con la que se debe ejecutar el control.</t>
  </si>
  <si>
    <t>Realice la descripción de la actividad del control.</t>
  </si>
  <si>
    <t>Indique cual será el registro de la ejecución del control.</t>
  </si>
  <si>
    <t>Seleccione de la lista desplegable la decisión frente al nivel de riesgo residual.</t>
  </si>
  <si>
    <t>Seleccione de la lista desplegable el impacto económico o reputacional ocasionado con la materialización del riesgo. (Cuando se presenten ambos impactos para un riesgo, tanto económico como reputacional con diferente niveles, se debe seleccionar el criterio con el más alto impacto). Para la matriz de riesgos de corrupción se responden las preguntas de la hoja de Excel "Impacto Riesgo de Corrupción".</t>
  </si>
  <si>
    <t>Realice la descripción del riesgo iniciando con la frase "Posibilidad de" seguido de la siguiente estructura:
Impacto (¿Qué?) + Causa Inmediata (¿Cómo?)+ Causa Raíz (¿Por qué?)
Lo anterior permite entender la forma como se puede manifestar el riesgo, así como sus causas inmediatas y causas principales o raíz.</t>
  </si>
  <si>
    <t>Celda automática. Se auto diligencia al diligenciar el número de veces de ejecución de la actividad durante el año.</t>
  </si>
  <si>
    <t>Celda automática. Se auto diligencia al seleccionar el criterio de impacto para la matriz de riesgos de gestión. En la matriz de riesgos de corrupción se auto diligencia al responder las preguntas de la hoja de Excel  "Impacto Riesgo de Corrupción".</t>
  </si>
  <si>
    <t>Celda automática. Se auto diligencia al seleccionar el criterio de impacto.</t>
  </si>
  <si>
    <t>Celda automática. Se auto diligencia al registrar la frecuencia de la actividad y el criterio de impacto o al responder las preguntas de la hoja de Excel "Impacto Riesgo de Corrupción", según sea el caso.</t>
  </si>
  <si>
    <t>Celda automática. Se auto diligencia al seleccionar en los atributos el D. Tipo del control.</t>
  </si>
  <si>
    <t>Celda automática. Se auto diligencia al seleccionar las columnas D. Tipo y E. Implementación de los controles, generando un valor de calificación.</t>
  </si>
  <si>
    <t>Celda automática. Se auto diligencia al seleccionar D. Tipo y E. Implementación de los controles.</t>
  </si>
  <si>
    <t>Celda automática. Se auto diligencia al seleccionar el proceso correspondiente de la SDS.</t>
  </si>
  <si>
    <t>E. Valor impacto Inherente</t>
  </si>
  <si>
    <t>Identifique el cargo y/o rol del servidor que ejecuta el control, en caso de que sean controles automáticos se identificará el sistema que realiza la actividad.</t>
  </si>
  <si>
    <t>E. Acción de Contingencia ante Posible Materialización del Riesgo</t>
  </si>
  <si>
    <t>1. IDENTIFICACIÓN DEL RIESGO</t>
  </si>
  <si>
    <t>2. ANÁLISIS DEL RIESGO INHERENTE</t>
  </si>
  <si>
    <t>4. EVALUACIÓN DEL RIESGO - NIVEL DEL RIESGO RESIDUAL</t>
  </si>
  <si>
    <t>5. PLAN DE ACCIÓN</t>
  </si>
  <si>
    <t>Elaboró</t>
  </si>
  <si>
    <t>Aprobó:</t>
  </si>
  <si>
    <t>Versión</t>
  </si>
  <si>
    <t>Fecha</t>
  </si>
  <si>
    <t xml:space="preserve">Descripción </t>
  </si>
  <si>
    <t xml:space="preserve">Nombre: </t>
  </si>
  <si>
    <t xml:space="preserve">Cargo: </t>
  </si>
  <si>
    <t xml:space="preserve">Firma: </t>
  </si>
  <si>
    <t>Control de Cambios</t>
  </si>
  <si>
    <t>3. EVALUACIÓN DEL RIESGO - VALORACIÓN DE LOS CONTROLES</t>
  </si>
  <si>
    <t>4. EVALUACIÓN DEL RIESGO - NIVEL DEL RIESGO DEL RESIDUAL</t>
  </si>
  <si>
    <t>F. Tratamiento
(Seleccionar)</t>
  </si>
  <si>
    <r>
      <t xml:space="preserve">B. Proceso
</t>
    </r>
    <r>
      <rPr>
        <sz val="9"/>
        <color theme="1"/>
        <rFont val="Arial"/>
        <family val="2"/>
      </rPr>
      <t>(Seleccionar)</t>
    </r>
  </si>
  <si>
    <r>
      <t xml:space="preserve">C. Objetivo Estratégico
</t>
    </r>
    <r>
      <rPr>
        <sz val="9"/>
        <color theme="1"/>
        <rFont val="Arial"/>
        <family val="2"/>
      </rPr>
      <t>(Seleccionar)</t>
    </r>
  </si>
  <si>
    <r>
      <t xml:space="preserve">D. Criterios de Impacto
</t>
    </r>
    <r>
      <rPr>
        <sz val="9"/>
        <color theme="1"/>
        <rFont val="Arial"/>
        <family val="2"/>
      </rPr>
      <t>(Seleccionar)</t>
    </r>
  </si>
  <si>
    <t>Indicador (Nº de veces que se materializo el riesgo)</t>
  </si>
  <si>
    <t>RESPUESTAS IMPACTO CORRUPCIÓN</t>
  </si>
  <si>
    <t>SI</t>
  </si>
  <si>
    <t>NO</t>
  </si>
  <si>
    <t>J. Recursos</t>
  </si>
  <si>
    <t>J. Recursos (humanos, tecnológicos, etc.)</t>
  </si>
  <si>
    <t>K. Afectación</t>
  </si>
  <si>
    <t>L. Tipo
(Seleccionar)</t>
  </si>
  <si>
    <t>M. Implementación
(Seleccionar)</t>
  </si>
  <si>
    <t>N. Calificación</t>
  </si>
  <si>
    <t>L. Tipo</t>
  </si>
  <si>
    <t>M. Implementación</t>
  </si>
  <si>
    <t>I. Descripción del Riesgo</t>
  </si>
  <si>
    <t>K. Clasificación del Riesgo</t>
  </si>
  <si>
    <r>
      <t xml:space="preserve">K. Clasificación del Riesgo
</t>
    </r>
    <r>
      <rPr>
        <sz val="9"/>
        <color theme="1"/>
        <rFont val="Arial"/>
        <family val="2"/>
      </rPr>
      <t>(Seleccionar)</t>
    </r>
  </si>
  <si>
    <t>Establezca como se realiza la actividad de control.</t>
  </si>
  <si>
    <t>Describa que hacer en caso de detectarse desviaciones debido a no poder ejecutar el propósito y/o método del control.</t>
  </si>
  <si>
    <t xml:space="preserve">Establecer actividades complementarias para los controles mitigando el riesgo residual. El plan de acción se establece para el tratamiento de reducir (mitigar). </t>
  </si>
  <si>
    <t>Establecer acciones de contingencia, que disminuyan el impacto y/o definan el camino a seguir luego de su materialización</t>
  </si>
  <si>
    <t>Relacionar el número de veces que se materializo el riesgo.</t>
  </si>
  <si>
    <t>Relacionar fecha de implementación</t>
  </si>
  <si>
    <t>Relacionar fecha de seguimiento</t>
  </si>
  <si>
    <t>Indicador (# de veces que se materializo el riesgo)</t>
  </si>
  <si>
    <t>Relacione los recursos utilizados para la ejecución del control (humanos, tecnológicos, etc.)</t>
  </si>
  <si>
    <t>Relacione el nombre de la documentación que soporta la ejecución del control. (procedimiento, manual, documento externo.)</t>
  </si>
  <si>
    <t>C. Responsable ¿Quién?</t>
  </si>
  <si>
    <t>D. Periodicidad ¿Cada cuanto?</t>
  </si>
  <si>
    <t>E. Propósito ¿Qué?</t>
  </si>
  <si>
    <t>F. Método ¿Cómo?</t>
  </si>
  <si>
    <t>G. Reacción ¿Qué hacer en caso de?</t>
  </si>
  <si>
    <t>B. Descripción del control</t>
  </si>
  <si>
    <r>
      <rPr>
        <b/>
        <u/>
        <sz val="11"/>
        <color theme="1"/>
        <rFont val="Calibri"/>
        <family val="2"/>
        <scheme val="minor"/>
      </rPr>
      <t xml:space="preserve">Acción </t>
    </r>
    <r>
      <rPr>
        <sz val="11"/>
        <color theme="1"/>
        <rFont val="Calibri"/>
        <family val="2"/>
        <scheme val="minor"/>
      </rPr>
      <t xml:space="preserve">(se determina mediante verbos que indican la acción que deben realizar como parte del control).
</t>
    </r>
    <r>
      <rPr>
        <b/>
        <u/>
        <sz val="11"/>
        <color theme="1"/>
        <rFont val="Calibri"/>
        <family val="2"/>
        <scheme val="minor"/>
      </rPr>
      <t>Complemento</t>
    </r>
    <r>
      <rPr>
        <sz val="11"/>
        <color theme="1"/>
        <rFont val="Calibri"/>
        <family val="2"/>
        <scheme val="minor"/>
      </rPr>
      <t xml:space="preserve"> (corresponde a los detalles que permiten identificar claramente el objeto del control).
Ejemplo:
Acción: verifica que la información suministrada por el proveedor corresponda con los requisitos establecidos acorde con el tipo de contratación,
Complmento: a través de una lista de chequeo donde están los requisitos de información y la revisa con la información física suministrada por el proveedor, los contratos que cumplen son registrados en el sistema de información de contratación.</t>
    </r>
  </si>
  <si>
    <t>F. Impacto</t>
  </si>
  <si>
    <t>G. Causa Inmediata</t>
  </si>
  <si>
    <t>Seleccione la(s) consecuencia(s) que puede ocasionar a la organización la materialización del riesgo.
Económico: 
Reputacional: Posibilidad de ocurrencia de un evento que afecte la imagen, buen nombre o reputación de una organización, ante sus clientes y partes interesadas.</t>
  </si>
  <si>
    <t xml:space="preserve">    Afectación menor a 10 SMLMV/Afecta la imagen de alguna área de la organización</t>
  </si>
  <si>
    <t xml:space="preserve">    Entre 100 y 500 SMLMV/Afecta la imagen de la entidad con efecto publicitario sostenido a nivel de sector administrativo, nivel departamental o municipal</t>
  </si>
  <si>
    <t xml:space="preserve">    Mayor a 500 SMLMV/ Afecta la imagen de la entidad a nivel nacional, con efecto publicitarios sostenible a nivel país</t>
  </si>
  <si>
    <t xml:space="preserve">    Entre 50 y 100 SMLMV/Afecta la imagen de la entidad con algunos usuarios de relevancia frente al logro de los objetivos</t>
  </si>
  <si>
    <t xml:space="preserve">    Entre 10 y 50 SMLMV/Afecta la imagen de la entidad internamente, de conocimiento general, nivel interno, de junta directiva y accionistas y/o de proveedores</t>
  </si>
  <si>
    <t>Tipo de control</t>
  </si>
  <si>
    <t>Tipo de Riesgos de Corrupción</t>
  </si>
  <si>
    <t>Factor de Riesgo</t>
  </si>
  <si>
    <t>Tecnólogia</t>
  </si>
  <si>
    <t>Infraestructuta</t>
  </si>
  <si>
    <t>Evento Externo</t>
  </si>
  <si>
    <r>
      <t xml:space="preserve">J. Factor de Riesgo
</t>
    </r>
    <r>
      <rPr>
        <sz val="9"/>
        <color theme="1"/>
        <rFont val="Arial"/>
        <family val="2"/>
      </rPr>
      <t>(Seleccionar)</t>
    </r>
  </si>
  <si>
    <t>Describa de forma concreta la causa principal o básica, correspondiente a las razones por la cuales se puede presentar el riesgo, son la base para la identificación de controles en la etapa de valoración del riesgo.</t>
  </si>
  <si>
    <t>J. Factor de Riesgo</t>
  </si>
  <si>
    <r>
      <t xml:space="preserve">I. Descripción del Riesgo
</t>
    </r>
    <r>
      <rPr>
        <b/>
        <sz val="7"/>
        <color theme="1"/>
        <rFont val="Arial"/>
        <family val="2"/>
      </rPr>
      <t>(Posibilidad de)</t>
    </r>
  </si>
  <si>
    <t>H. Causa Raíz</t>
  </si>
  <si>
    <r>
      <t xml:space="preserve">F. Impacto
</t>
    </r>
    <r>
      <rPr>
        <sz val="9"/>
        <color theme="1"/>
        <rFont val="Arial"/>
        <family val="2"/>
      </rPr>
      <t>(Seleccionar)</t>
    </r>
  </si>
  <si>
    <t>Seleccione de la lista desplegable la clasificación del riesgo identificado:
* Ejecución y administración de procesos: Pérdidas derivadas de errores en la ejecución y administración de procesos.
* Fraude externo: Pérdida derivada de actos de fraude por personas ajenas a la organización (no participa personal de la entidad).
* 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 Fallas tecnológicas: Errores en hardware, software, telecomunicaciones, interrupción de servicios básicos.
* Relaciones laborales: Pérdidas que surgen de acciones contrarias a las leyes o acuerdos de empleo, salud o seguridad, del pago de demandas por daños personales o de discriminación.
* Usuarios, productos y prácticas: Fallas negligentes o involuntarias de las obligaciones frente a los usuarios y que impiden satisfacer una obligación profesional frente a éstos.
* Daños a activos fijos/eventos externos: Pérdida por daños o extravíos de los activos fijos por desastres naturales u otros riesgos/eventos externos como atentados, vandalismo, orden público.</t>
  </si>
  <si>
    <t>MAPA DE RIESGOS DE CORRUPCIÓN</t>
  </si>
  <si>
    <t>MAPA DE RIESGOS DE GESTIÓN</t>
  </si>
  <si>
    <t>Reducir (Transferir)</t>
  </si>
  <si>
    <t>La actividad que conlleva el riesgo se ejecuta como máximos 4 veces por año</t>
  </si>
  <si>
    <t>La actividad que conlleva el riesgo se ejecuta mínimo 150 veces al año y máximo 300 veces por año</t>
  </si>
  <si>
    <t>La actividad que conlleva el riesgo se ejecuta más de 300 veces por año</t>
  </si>
  <si>
    <t>La actividad que conlleva el riesgo se ejecuta de 5 a 24 veces por año</t>
  </si>
  <si>
    <t>La actividad que conlleva el riesgo se ejecuta de 24 a 150 veces por año</t>
  </si>
  <si>
    <t>Direccionamiento Estratégico</t>
  </si>
  <si>
    <t>Comunicación Estratégica</t>
  </si>
  <si>
    <t>Gestión Estratégica de TI</t>
  </si>
  <si>
    <t>Fomulación y Seguimiento de Políticas Públicas</t>
  </si>
  <si>
    <t>Promoción de Agentes y Prácticas Culturales y recreodeportivas</t>
  </si>
  <si>
    <t>Gestión del Conocimiento</t>
  </si>
  <si>
    <t>Participación Ciudadana</t>
  </si>
  <si>
    <t>Apropiación de la Infraestructura Cultural y Patrimonial</t>
  </si>
  <si>
    <t>Gestión Administrativa</t>
  </si>
  <si>
    <t>Gestión de Talento Humano</t>
  </si>
  <si>
    <t>Gestión Documental</t>
  </si>
  <si>
    <t>Gestión Financiera</t>
  </si>
  <si>
    <t>Relación con la ciudadanía</t>
  </si>
  <si>
    <t>Gestión Jurídica</t>
  </si>
  <si>
    <t>Gestión Operatica de TI</t>
  </si>
  <si>
    <t>Seguimiento y Evaluación de la Gestión</t>
  </si>
  <si>
    <t>1. Generar mejores condiciones de convivencia, respeto y cuidado a través de acciones de participación, arte en espacio público, transformación social y construcción de paz.</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</si>
  <si>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</si>
  <si>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3. Fortalecer y cualificar los procesos de participación y movilización social en las dinámicas y los asuntos culturales de la ciudad.</t>
  </si>
  <si>
    <t>4. Ampliar las opciones y oportunidades para la creación y sostenibilidad de iniciativas culturales y recreo- deportivas generadas por las organizaciones comunitarias, los agentes y profesionales del sector.</t>
  </si>
  <si>
    <t>5. Asegurar el acceso, inclusión y participación efectiva de la ciudadanía en infraestructura, recursos y prácticas para la lectura, la escritura, la oralidad, las artes y la cultura, con el fin de fortalecer una sociedad más justa, autónoma e incluyente.</t>
  </si>
  <si>
    <t>6. Ampliar la oferta de cobertura y calidad en la formación artística, cultural y de habilidades creativas a los agentes del sector, las organizaciones comunitarias y los ciudadanos.</t>
  </si>
  <si>
    <t>7. Promover el acceso, uso y goce efectivo del patrimonio cultural material e inmaterial de la ciudad y las infraestructuras culturales y deportivas en condicionesde equidad.</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</si>
  <si>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</si>
  <si>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</si>
  <si>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</si>
  <si>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11. Fomentar la generación de capacidades de creación e innovación institucional para mejorar el desempeño integral de la entidad con soluciones efectivas a las necesidades y expectativas de la ciudadanía y grupos de interés.</t>
  </si>
  <si>
    <t>E. Actividades Claves</t>
  </si>
  <si>
    <t>Describa las actividades dentro del flujo del proceso donde existe evidencia o se tienen indicios de que pueden ocurrir eventos de riesgo de gestión y deben mantenerse bajo control para asegurar que el proceso cumpla con su objetivo.</t>
  </si>
  <si>
    <t xml:space="preserve">E. Actividades claves en las que puede ocurrir un riesgo de Corrupción </t>
  </si>
  <si>
    <t>Daño antijurídico</t>
  </si>
  <si>
    <t>Fraude interno</t>
  </si>
  <si>
    <t>Fallas tecnológicas</t>
  </si>
  <si>
    <t>Tabla Criterios para definir el nivel de probabilidad (Gestión)</t>
  </si>
  <si>
    <t xml:space="preserve">INSTRUCCIONES PARA DILIGENCIAR EL  MAPA DE RIESGOS GESTIÓN </t>
  </si>
  <si>
    <t>Describir las actividades adelantas del plan de acción.</t>
  </si>
  <si>
    <t>Recursos Humanos</t>
  </si>
  <si>
    <t xml:space="preserve">Daños activos fijos </t>
  </si>
  <si>
    <t>Fraude externo</t>
  </si>
  <si>
    <t>Proveedores</t>
  </si>
  <si>
    <t>Relaciones Laborales</t>
  </si>
  <si>
    <t>Productos o servicios y prácticas de la entidad</t>
  </si>
  <si>
    <t>Indicador (Nº de veces que se ha materializado)</t>
  </si>
  <si>
    <t xml:space="preserve"> Actividades claves </t>
  </si>
  <si>
    <t>G. Acción de Contingencia ante Posible Materialización del Riesgo</t>
  </si>
  <si>
    <t>A.  Acción</t>
  </si>
  <si>
    <t>B. Tareas</t>
  </si>
  <si>
    <t xml:space="preserve"> C. Responsables</t>
  </si>
  <si>
    <t>D. Fecha Implementación</t>
  </si>
  <si>
    <t>E. Medio de Verificación</t>
  </si>
  <si>
    <t xml:space="preserve">E. Actividades claves en las que puede ocurrir un riesgo </t>
  </si>
  <si>
    <r>
      <t xml:space="preserve">1. IDENTIFICACIÓN DEL RIESGO </t>
    </r>
    <r>
      <rPr>
        <b/>
        <sz val="8"/>
        <color theme="0"/>
        <rFont val="Arial"/>
        <family val="2"/>
      </rPr>
      <t>(informaciòn analizada previamente en el DES-MN-02-FR-01 Análisis de Identificación de riesgos de gestión)</t>
    </r>
  </si>
  <si>
    <t>Indicador (Nº de veces que se realiza la actividad clave durante año)</t>
  </si>
  <si>
    <t xml:space="preserve">Código: </t>
  </si>
  <si>
    <t>Versión:</t>
  </si>
  <si>
    <t>Fecha:</t>
  </si>
  <si>
    <t>DES-MN-02-FR-02</t>
  </si>
  <si>
    <t>Permitir el acceso oportuno, eficaz, eficiente, digno, transparente e igualitario a los trámites, servicios y otros procedimientos administrativos de la Secretaría Distrital de Cultura, Recreación y Deporte, con el propósito de satisfacer las necesidades de las partes interesadas y grupos de valor y promover el goce efectivo de sus derechos sin discriminación alguna</t>
  </si>
  <si>
    <t>Gestionar los requerimientos de los grupos de valor y las partes interesadas</t>
  </si>
  <si>
    <t>Definir los lineamientos para la atención del servicio a los grupos de valor y partes interesadas</t>
  </si>
  <si>
    <t>Dirección de Gestión Corporativa</t>
  </si>
  <si>
    <t>Trimestral</t>
  </si>
  <si>
    <t>Lograr interiorizar en los colaboradores la importancia de dar respuesta a las PQRS en términos legales y capacitar sobre las consecuencias por no dar cumplimiento a estas disposiciones con el fin de evitar respuestas extemporáneas.</t>
  </si>
  <si>
    <t xml:space="preserve">Con capacitaciones que integren marco normativo vigente, el procedimiento y uso de aplicativos y tratamiento y gestión de PQRS en los canales dispuestos por la entidad. </t>
  </si>
  <si>
    <t>Elaborar memorandos dirigidos a la Oficina de Control Interno Disciplinario, informando el incumplimiento de los términos legales en la gestión de las peticiones.</t>
  </si>
  <si>
    <t>Listados de asistencia</t>
  </si>
  <si>
    <t xml:space="preserve">Realizar seguimiento mediante la revisión de los aplicativos y la matriz de registro y control de PQRS para identificar los vencimientos de términos y las respuestas oportunas. </t>
  </si>
  <si>
    <t>Informar a los (las) jefes (as) de las dependencias sobre las respuestas extemporáneas y solicitarles que se cumpla con los términos de ley.</t>
  </si>
  <si>
    <t>Programar actividades que permitan generar interiorización en los encargados de la gestión de PQRS tanto en el manejo de términos para dar respuesta como en el uso de las herramientas que generan alertas de vencimiento.</t>
  </si>
  <si>
    <t>15/01/2022
15/12/2022</t>
  </si>
  <si>
    <t>Lsta de asistencia, presentación o acta</t>
  </si>
  <si>
    <t>La inoportunidad en la respuesta a las PQRS conforme a lo establecido en los terminos de Ley</t>
  </si>
  <si>
    <t>Desconocimiento en los lineamientos que establecen los  términos  definidos por la ley para dar respuesta a las PQRS 
Desatender las alertas de vencimiento de las peticiones  generadas por el sistema y los aplicativos dispuestos por la entidad para la gestión de las mismas.</t>
  </si>
  <si>
    <t>Posiblidad de afectación reputacional por la inoportunidad en la respuesta a las PQRS conforme a lo establecido en los terminos de Ley debido al desconocimiento en los lineamientos que establecen los  términos  definidos por la ley para dar respuesta a las PQRS y desatender las alertas de vencimiento de las peticiones  generadas por el sistema y los aplicativos dispuestos por la entidad para la gestión de las mismas.</t>
  </si>
  <si>
    <t xml:space="preserve">Humanos, Tecnológicos </t>
  </si>
  <si>
    <t xml:space="preserve">Atención al Ciudadano y Proposiciones </t>
  </si>
  <si>
    <t>* Identificar las dependencias que presenten atrasos en las respuestas de las PQRS para retroalimentar y tomar acciones conjuntas
* Capacitar a los enlaces de las dependencias encargados de su gestión sobre los términos legales para dar respuesta a PQRS
* Adelantar talleres en el uso y  revisión de los aplicativos mediante los cuales se gestionan las PQRS,</t>
  </si>
  <si>
    <t>Nombre: 
Germán Gonzalo Gil Martínez
Nicole Rodríguez Perdomo
Luz Amparo Macías Quintana</t>
  </si>
  <si>
    <t>Revisó OAP</t>
  </si>
  <si>
    <t>Nombre:
Ruth Yanina Bermúdez</t>
  </si>
  <si>
    <t>Firma:   Electrónica</t>
  </si>
  <si>
    <t xml:space="preserve">
Nombre: 
Yamile Borja Martínez
</t>
  </si>
  <si>
    <t>Cargo: 
Profesional de la OAP</t>
  </si>
  <si>
    <t>Cargo: 
Profesionales y Contratista de la Dirección de Gestión Corporativa</t>
  </si>
  <si>
    <t xml:space="preserve">
Cargo: 
Directora de Gestión Corporativa
</t>
  </si>
  <si>
    <t>Se elaboro el mapa de riesgos de gestión del proceso  de Relación con la Ciudadania, de acuerdo con el mapa de procesos v9  y las directrices de la política de administración del riesgo y formatos establecidos para tal fin, se establece 1 riesgo en el mapa con su respectivo plan de acción ORFEO  Radicado no. 20227000069023.</t>
  </si>
  <si>
    <t>De acuerdo con el cronograma dado en el DES-POL-01
Política de Administración de Riesgos v1</t>
  </si>
  <si>
    <t>Seguimiento 10 primeros días de abril, agosto y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</si>
</sst>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Arial"/>
      <family val="2"/>
    </font>
    <font>
      <sz val="11"/>
      <name val="Calibri"/>
      <family val="2"/>
      <scheme val="minor"/>
    </font>
    <font>
      <b/>
      <sz val="11"/>
      <color rgb="FF000000"/>
      <name val="Calibri"/>
      <family val="2"/>
      <scheme val="minor"/>
    </font>
    <font>
      <sz val="11"/>
      <color rgb="FF000000"/>
      <name val="Calibri"/>
      <family val="2"/>
      <scheme val="minor"/>
    </font>
    <font>
      <sz val="11"/>
      <color rgb="FFFFFFFF"/>
      <name val="Calibri"/>
      <family val="2"/>
      <scheme val="minor"/>
    </font>
    <font>
      <b/>
      <sz val="14"/>
      <color rgb="FF000000"/>
      <name val="Arial Narrow"/>
      <family val="2"/>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sz val="11"/>
      <color theme="1"/>
      <name val="Calibri"/>
      <family val="2"/>
      <scheme val="minor"/>
    </font>
    <font>
      <b/>
      <sz val="11"/>
      <color theme="0"/>
      <name val="Calibri"/>
      <family val="2"/>
      <scheme val="minor"/>
    </font>
    <font>
      <sz val="11"/>
      <color rgb="FF000000"/>
      <name val="Calibri"/>
      <family val="2"/>
      <scheme val="minor"/>
    </font>
    <font>
      <b/>
      <sz val="20"/>
      <color theme="1"/>
      <name val="Calibri"/>
      <family val="2"/>
      <scheme val="minor"/>
    </font>
    <font>
      <sz val="8"/>
      <color theme="1"/>
      <name val="Arial"/>
      <family val="2"/>
    </font>
    <font>
      <sz val="11"/>
      <color theme="1"/>
      <name val="Arial"/>
      <family val="2"/>
    </font>
    <font>
      <b/>
      <sz val="9"/>
      <color theme="1"/>
      <name val="Arial"/>
      <family val="2"/>
    </font>
    <font>
      <b/>
      <sz val="11"/>
      <color theme="0"/>
      <name val="Arial"/>
      <family val="2"/>
    </font>
    <font>
      <b/>
      <sz val="12"/>
      <color theme="1"/>
      <name val="Arial"/>
      <family val="2"/>
    </font>
    <font>
      <b/>
      <sz val="12"/>
      <color theme="0"/>
      <name val="Arial"/>
      <family val="2"/>
    </font>
    <font>
      <sz val="9"/>
      <color indexed="81"/>
      <name val="Tahoma"/>
      <family val="2"/>
    </font>
    <font>
      <sz val="9"/>
      <name val="Arial"/>
      <family val="2"/>
    </font>
    <font>
      <b/>
      <sz val="12"/>
      <color theme="1"/>
      <name val="Calibri"/>
      <family val="2"/>
      <scheme val="minor"/>
    </font>
    <font>
      <b/>
      <sz val="10"/>
      <color theme="1"/>
      <name val="Calibri"/>
      <family val="2"/>
    </font>
    <font>
      <sz val="10"/>
      <color theme="1"/>
      <name val="Calibri"/>
      <family val="2"/>
    </font>
    <font>
      <b/>
      <u/>
      <sz val="11"/>
      <color theme="1"/>
      <name val="Calibri"/>
      <family val="2"/>
      <scheme val="minor"/>
    </font>
    <font>
      <b/>
      <sz val="7"/>
      <color theme="1"/>
      <name val="Arial"/>
      <family val="2"/>
    </font>
    <font>
      <sz val="11"/>
      <color theme="1"/>
      <name val="Calibri"/>
      <family val="2"/>
      <scheme val="minor"/>
    </font>
    <font>
      <b/>
      <sz val="8"/>
      <color theme="0"/>
      <name val="Arial"/>
      <family val="2"/>
    </font>
    <font>
      <sz val="11"/>
      <name val="Calibri"/>
      <family val="2"/>
    </font>
    <font>
      <b/>
      <sz val="11"/>
      <color theme="1"/>
      <name val="Arial"/>
      <family val="2"/>
    </font>
    <font>
      <b/>
      <sz val="9"/>
      <color theme="0"/>
      <name val="Arial"/>
      <family val="2"/>
    </font>
    <font>
      <b/>
      <sz val="9"/>
      <color theme="1"/>
      <name val="Calibri"/>
      <family val="2"/>
      <scheme val="minor"/>
    </font>
    <font>
      <sz val="9"/>
      <color rgb="FF000000"/>
      <name val="Arial"/>
      <family val="2"/>
    </font>
  </fonts>
  <fills count="24">
    <fill>
      <patternFill patternType="none"/>
    </fill>
    <fill>
      <patternFill patternType="gray125"/>
    </fill>
    <fill>
      <patternFill patternType="solid">
        <fgColor theme="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theme="5"/>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FF66"/>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C99FF"/>
        <bgColor indexed="64"/>
      </patternFill>
    </fill>
    <fill>
      <patternFill patternType="solid">
        <fgColor rgb="FF9966FF"/>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style="thin">
        <color theme="4"/>
      </top>
      <bottom/>
      <diagonal/>
    </border>
    <border>
      <left/>
      <right/>
      <top/>
      <bottom style="thick">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rgb="FFF79646"/>
      </right>
      <top/>
      <bottom style="dotted">
        <color rgb="FFF79646"/>
      </bottom>
      <diagonal/>
    </border>
    <border>
      <left style="medium">
        <color indexed="64"/>
      </left>
      <right style="dotted">
        <color rgb="FFF79646"/>
      </right>
      <top style="dotted">
        <color rgb="FFF79646"/>
      </top>
      <bottom style="dotted">
        <color rgb="FFF79646"/>
      </bottom>
      <diagonal/>
    </border>
    <border>
      <left style="medium">
        <color indexed="64"/>
      </left>
      <right style="dotted">
        <color rgb="FFF79646"/>
      </right>
      <top style="dotted">
        <color rgb="FFF79646"/>
      </top>
      <bottom style="medium">
        <color indexed="64"/>
      </bottom>
      <diagonal/>
    </border>
    <border>
      <left style="dotted">
        <color rgb="FFF79646"/>
      </left>
      <right style="dotted">
        <color rgb="FFF79646"/>
      </right>
      <top style="dotted">
        <color rgb="FFF79646"/>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4"/>
      </right>
      <top style="thin">
        <color theme="4"/>
      </top>
      <bottom/>
      <diagonal/>
    </border>
    <border>
      <left/>
      <right style="thin">
        <color theme="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rgb="FF000000"/>
      </right>
      <top style="medium">
        <color rgb="FF000000"/>
      </top>
      <bottom/>
      <diagonal/>
    </border>
    <border>
      <left style="thin">
        <color indexed="64"/>
      </left>
      <right style="thin">
        <color rgb="FF000000"/>
      </right>
      <top/>
      <bottom style="thin">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thin">
        <color rgb="FF000000"/>
      </bottom>
      <diagonal/>
    </border>
  </borders>
  <cellStyleXfs count="3">
    <xf numFmtId="0" fontId="0" fillId="0" borderId="0"/>
    <xf numFmtId="9" fontId="1" fillId="0" borderId="0" applyFont="0" applyFill="0" applyBorder="0" applyAlignment="0" applyProtection="0"/>
    <xf numFmtId="0" fontId="4" fillId="2" borderId="0" applyNumberFormat="0" applyBorder="0" applyAlignment="0" applyProtection="0"/>
  </cellStyleXfs>
  <cellXfs count="382">
    <xf numFmtId="0" fontId="0" fillId="0" borderId="0" xfId="0"/>
    <xf numFmtId="0" fontId="2" fillId="3" borderId="0" xfId="0" applyFont="1" applyFill="1" applyBorder="1"/>
    <xf numFmtId="0" fontId="3" fillId="0" borderId="0" xfId="0" applyFont="1"/>
    <xf numFmtId="0" fontId="0" fillId="0" borderId="2" xfId="0" applyFont="1" applyBorder="1"/>
    <xf numFmtId="0" fontId="6" fillId="6" borderId="0" xfId="0" applyFont="1" applyFill="1" applyAlignment="1">
      <alignment vertical="center"/>
    </xf>
    <xf numFmtId="0" fontId="0" fillId="0" borderId="0" xfId="0" applyFont="1" applyBorder="1"/>
    <xf numFmtId="0" fontId="2" fillId="3" borderId="3" xfId="0" applyFont="1" applyFill="1" applyBorder="1"/>
    <xf numFmtId="0" fontId="0" fillId="4" borderId="4" xfId="0" applyFont="1" applyFill="1" applyBorder="1"/>
    <xf numFmtId="0" fontId="0" fillId="5" borderId="4" xfId="0" applyFont="1" applyFill="1" applyBorder="1"/>
    <xf numFmtId="0" fontId="0" fillId="0" borderId="1" xfId="0"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8" borderId="0" xfId="0" applyFont="1" applyFill="1" applyAlignment="1">
      <alignment horizontal="center" vertical="center"/>
    </xf>
    <xf numFmtId="0" fontId="3" fillId="10" borderId="0" xfId="0" applyFont="1" applyFill="1" applyAlignment="1">
      <alignment horizontal="center" vertical="center"/>
    </xf>
    <xf numFmtId="0" fontId="3" fillId="9" borderId="0" xfId="0" applyFont="1" applyFill="1" applyAlignment="1">
      <alignment horizontal="center" vertical="center"/>
    </xf>
    <xf numFmtId="0" fontId="3" fillId="11" borderId="0" xfId="0" applyFont="1" applyFill="1" applyAlignment="1">
      <alignment horizontal="center" vertical="center"/>
    </xf>
    <xf numFmtId="0" fontId="8" fillId="11" borderId="6" xfId="0" applyFont="1" applyFill="1" applyBorder="1" applyAlignment="1">
      <alignment horizontal="center" vertical="center" wrapText="1" readingOrder="1"/>
    </xf>
    <xf numFmtId="0" fontId="8" fillId="13" borderId="7" xfId="0" applyFont="1" applyFill="1" applyBorder="1" applyAlignment="1">
      <alignment horizontal="center" vertical="center" wrapText="1" readingOrder="1"/>
    </xf>
    <xf numFmtId="0" fontId="8" fillId="14" borderId="7" xfId="0" applyFont="1" applyFill="1" applyBorder="1" applyAlignment="1">
      <alignment horizontal="center" vertical="center" wrapText="1" readingOrder="1"/>
    </xf>
    <xf numFmtId="0" fontId="8" fillId="7" borderId="7" xfId="0" applyFont="1" applyFill="1" applyBorder="1" applyAlignment="1">
      <alignment horizontal="center" vertical="center" wrapText="1" readingOrder="1"/>
    </xf>
    <xf numFmtId="0" fontId="9" fillId="8" borderId="7" xfId="0" applyFont="1" applyFill="1" applyBorder="1" applyAlignment="1">
      <alignment horizontal="center" vertical="center" wrapText="1" readingOrder="1"/>
    </xf>
    <xf numFmtId="0" fontId="7" fillId="12" borderId="1" xfId="0" applyFont="1" applyFill="1" applyBorder="1" applyAlignment="1">
      <alignment horizontal="center" vertical="center" wrapText="1" readingOrder="1"/>
    </xf>
    <xf numFmtId="9" fontId="8" fillId="0" borderId="1" xfId="0" applyNumberFormat="1" applyFont="1" applyBorder="1" applyAlignment="1">
      <alignment horizontal="center" vertical="center" wrapText="1" readingOrder="1"/>
    </xf>
    <xf numFmtId="9" fontId="0" fillId="0" borderId="0" xfId="0" applyNumberFormat="1"/>
    <xf numFmtId="0" fontId="7" fillId="12" borderId="11" xfId="0" applyFont="1" applyFill="1" applyBorder="1" applyAlignment="1">
      <alignment horizontal="center" vertical="center" wrapText="1" readingOrder="1"/>
    </xf>
    <xf numFmtId="0" fontId="7" fillId="12" borderId="0" xfId="0" applyFont="1" applyFill="1" applyBorder="1" applyAlignment="1">
      <alignment horizontal="center" vertical="center" wrapText="1" readingOrder="1"/>
    </xf>
    <xf numFmtId="0" fontId="7" fillId="12" borderId="12" xfId="0" applyFont="1" applyFill="1" applyBorder="1" applyAlignment="1">
      <alignment horizontal="center" vertical="center" wrapText="1" readingOrder="1"/>
    </xf>
    <xf numFmtId="0" fontId="8" fillId="0" borderId="13" xfId="0" applyFont="1" applyBorder="1" applyAlignment="1">
      <alignment horizontal="center" vertical="center" wrapText="1" readingOrder="1"/>
    </xf>
    <xf numFmtId="0" fontId="8" fillId="0" borderId="14" xfId="0" applyFont="1" applyBorder="1" applyAlignment="1">
      <alignment horizontal="center" vertical="center" wrapText="1" readingOrder="1"/>
    </xf>
    <xf numFmtId="0" fontId="0" fillId="0" borderId="0" xfId="0" applyBorder="1"/>
    <xf numFmtId="0" fontId="8" fillId="0" borderId="13" xfId="0" applyFont="1" applyBorder="1" applyAlignment="1">
      <alignment horizontal="justify" vertical="center" wrapText="1" readingOrder="1"/>
    </xf>
    <xf numFmtId="0" fontId="8" fillId="0" borderId="14" xfId="0" applyFont="1" applyBorder="1" applyAlignment="1">
      <alignment horizontal="justify" vertical="center" wrapText="1" readingOrder="1"/>
    </xf>
    <xf numFmtId="0" fontId="8" fillId="0" borderId="15" xfId="0" applyFont="1" applyBorder="1" applyAlignment="1">
      <alignment horizontal="justify" vertical="center" wrapText="1" readingOrder="1"/>
    </xf>
    <xf numFmtId="0" fontId="9" fillId="8" borderId="16" xfId="0" applyFont="1" applyFill="1" applyBorder="1" applyAlignment="1">
      <alignment horizontal="center" vertical="center" wrapText="1" readingOrder="1"/>
    </xf>
    <xf numFmtId="0" fontId="7" fillId="12" borderId="18" xfId="0" applyFont="1" applyFill="1" applyBorder="1" applyAlignment="1">
      <alignment horizontal="center" vertical="center" wrapText="1" readingOrder="1"/>
    </xf>
    <xf numFmtId="9" fontId="8" fillId="0" borderId="21" xfId="0" applyNumberFormat="1" applyFont="1" applyBorder="1" applyAlignment="1">
      <alignment horizontal="center" vertical="center" wrapText="1" readingOrder="1"/>
    </xf>
    <xf numFmtId="9" fontId="0" fillId="0" borderId="12" xfId="0" applyNumberFormat="1" applyBorder="1" applyAlignment="1">
      <alignment horizontal="center"/>
    </xf>
    <xf numFmtId="0" fontId="0" fillId="0" borderId="12" xfId="0" applyBorder="1" applyAlignment="1">
      <alignment horizontal="center"/>
    </xf>
    <xf numFmtId="9" fontId="0" fillId="0" borderId="17" xfId="0" applyNumberFormat="1" applyBorder="1" applyAlignment="1">
      <alignment horizontal="center"/>
    </xf>
    <xf numFmtId="9" fontId="0" fillId="0" borderId="1" xfId="1" applyFont="1" applyBorder="1" applyAlignment="1">
      <alignment horizontal="center" vertical="center"/>
    </xf>
    <xf numFmtId="0" fontId="8" fillId="0" borderId="0" xfId="0" applyFont="1" applyBorder="1" applyAlignment="1">
      <alignment horizontal="center" vertical="center" wrapText="1" readingOrder="1"/>
    </xf>
    <xf numFmtId="0" fontId="7" fillId="12" borderId="19" xfId="0" applyFont="1" applyFill="1" applyBorder="1" applyAlignment="1">
      <alignment horizontal="center" vertical="center" wrapText="1" readingOrder="1"/>
    </xf>
    <xf numFmtId="0" fontId="8" fillId="0" borderId="19" xfId="0" applyFont="1" applyBorder="1" applyAlignment="1">
      <alignment horizontal="justify" vertical="center" wrapText="1" readingOrder="1"/>
    </xf>
    <xf numFmtId="0" fontId="8" fillId="11" borderId="18" xfId="0" applyFont="1" applyFill="1" applyBorder="1" applyAlignment="1">
      <alignment horizontal="center" vertical="center" wrapText="1" readingOrder="1"/>
    </xf>
    <xf numFmtId="0" fontId="8" fillId="13" borderId="18" xfId="0" applyFont="1" applyFill="1" applyBorder="1" applyAlignment="1">
      <alignment horizontal="center" vertical="center" wrapText="1" readingOrder="1"/>
    </xf>
    <xf numFmtId="0" fontId="8" fillId="14" borderId="18" xfId="0" applyFont="1" applyFill="1" applyBorder="1" applyAlignment="1">
      <alignment horizontal="center" vertical="center" wrapText="1" readingOrder="1"/>
    </xf>
    <xf numFmtId="0" fontId="8" fillId="7" borderId="18" xfId="0" applyFont="1" applyFill="1" applyBorder="1" applyAlignment="1">
      <alignment horizontal="center" vertical="center" wrapText="1" readingOrder="1"/>
    </xf>
    <xf numFmtId="0" fontId="8" fillId="0" borderId="20" xfId="0" applyFont="1" applyBorder="1" applyAlignment="1">
      <alignment horizontal="justify" vertical="center" wrapText="1" readingOrder="1"/>
    </xf>
    <xf numFmtId="0" fontId="0" fillId="0" borderId="21" xfId="0" applyBorder="1" applyAlignment="1">
      <alignment horizontal="center" vertical="center"/>
    </xf>
    <xf numFmtId="0" fontId="6" fillId="8" borderId="22" xfId="0" applyFont="1" applyFill="1" applyBorder="1" applyAlignment="1">
      <alignment horizontal="center" vertical="center" wrapText="1" readingOrder="1"/>
    </xf>
    <xf numFmtId="9" fontId="0" fillId="0" borderId="1" xfId="0" applyNumberFormat="1" applyBorder="1" applyAlignment="1">
      <alignment horizontal="center" vertical="center"/>
    </xf>
    <xf numFmtId="0" fontId="0" fillId="0" borderId="1" xfId="0" applyBorder="1" applyAlignment="1">
      <alignment horizontal="left" vertical="center"/>
    </xf>
    <xf numFmtId="9" fontId="0" fillId="0" borderId="1" xfId="0" applyNumberFormat="1" applyBorder="1" applyAlignment="1">
      <alignment horizontal="center" vertical="center" readingOrder="1"/>
    </xf>
    <xf numFmtId="0" fontId="5" fillId="0" borderId="1" xfId="0" applyFont="1" applyBorder="1" applyAlignment="1">
      <alignment vertical="center" wrapText="1"/>
    </xf>
    <xf numFmtId="0" fontId="3" fillId="0" borderId="1" xfId="0" applyFont="1" applyBorder="1" applyAlignment="1">
      <alignment vertical="center"/>
    </xf>
    <xf numFmtId="0" fontId="11" fillId="16" borderId="31" xfId="0" applyFont="1" applyFill="1" applyBorder="1" applyAlignment="1">
      <alignment horizontal="center" vertical="center" wrapText="1" readingOrder="1"/>
    </xf>
    <xf numFmtId="0" fontId="12" fillId="6" borderId="5" xfId="0" applyFont="1" applyFill="1" applyBorder="1" applyAlignment="1">
      <alignment horizontal="justify" vertical="center" wrapText="1" readingOrder="1"/>
    </xf>
    <xf numFmtId="9" fontId="11" fillId="6" borderId="33" xfId="0" applyNumberFormat="1" applyFont="1" applyFill="1" applyBorder="1" applyAlignment="1">
      <alignment horizontal="center" vertical="center" wrapText="1" readingOrder="1"/>
    </xf>
    <xf numFmtId="0" fontId="12" fillId="6" borderId="1" xfId="0" applyFont="1" applyFill="1" applyBorder="1" applyAlignment="1">
      <alignment horizontal="justify" vertical="center" wrapText="1" readingOrder="1"/>
    </xf>
    <xf numFmtId="9" fontId="11" fillId="6" borderId="18" xfId="0" applyNumberFormat="1" applyFont="1" applyFill="1" applyBorder="1" applyAlignment="1">
      <alignment horizontal="center" vertical="center" wrapText="1" readingOrder="1"/>
    </xf>
    <xf numFmtId="0" fontId="12" fillId="6" borderId="18" xfId="0" applyFont="1" applyFill="1" applyBorder="1" applyAlignment="1">
      <alignment horizontal="center" vertical="center" wrapText="1" readingOrder="1"/>
    </xf>
    <xf numFmtId="0" fontId="12" fillId="6" borderId="21" xfId="0" applyFont="1" applyFill="1" applyBorder="1" applyAlignment="1">
      <alignment horizontal="justify" vertical="center" wrapText="1" readingOrder="1"/>
    </xf>
    <xf numFmtId="0" fontId="12" fillId="6" borderId="22" xfId="0" applyFont="1" applyFill="1" applyBorder="1" applyAlignment="1">
      <alignment horizontal="center" vertical="center" wrapText="1" readingOrder="1"/>
    </xf>
    <xf numFmtId="2" fontId="0" fillId="0" borderId="0" xfId="0" applyNumberFormat="1"/>
    <xf numFmtId="0" fontId="0" fillId="0" borderId="0" xfId="0" applyAlignment="1">
      <alignment horizontal="center" vertical="center"/>
    </xf>
    <xf numFmtId="0" fontId="12" fillId="6" borderId="19" xfId="0" applyFont="1" applyFill="1" applyBorder="1" applyAlignment="1">
      <alignment horizontal="center" vertical="center" wrapText="1" readingOrder="1"/>
    </xf>
    <xf numFmtId="0" fontId="12" fillId="6" borderId="20" xfId="0" applyFont="1" applyFill="1" applyBorder="1" applyAlignment="1">
      <alignment horizontal="center" vertical="center" wrapText="1" readingOrder="1"/>
    </xf>
    <xf numFmtId="0" fontId="0" fillId="0" borderId="18" xfId="0" applyFont="1" applyBorder="1" applyAlignment="1">
      <alignment horizontal="center"/>
    </xf>
    <xf numFmtId="0" fontId="0" fillId="0" borderId="22" xfId="0" applyFont="1" applyBorder="1" applyAlignment="1">
      <alignment horizontal="center"/>
    </xf>
    <xf numFmtId="0" fontId="16" fillId="0" borderId="36" xfId="0" applyFont="1" applyBorder="1"/>
    <xf numFmtId="0" fontId="16" fillId="0" borderId="37" xfId="0" applyFont="1" applyBorder="1"/>
    <xf numFmtId="0" fontId="17" fillId="3" borderId="0" xfId="0" applyFont="1" applyFill="1" applyBorder="1"/>
    <xf numFmtId="0" fontId="18" fillId="0" borderId="0" xfId="0" applyFont="1" applyBorder="1" applyAlignment="1">
      <alignment horizontal="center" vertical="center" wrapText="1" readingOrder="1"/>
    </xf>
    <xf numFmtId="0" fontId="11" fillId="16" borderId="30" xfId="0" applyFont="1" applyFill="1" applyBorder="1" applyAlignment="1">
      <alignment horizontal="center" vertical="center" wrapText="1" readingOrder="1"/>
    </xf>
    <xf numFmtId="0" fontId="11" fillId="6" borderId="5" xfId="0" applyFont="1" applyFill="1" applyBorder="1" applyAlignment="1">
      <alignment horizontal="center" vertical="center" wrapText="1" readingOrder="1"/>
    </xf>
    <xf numFmtId="0" fontId="11" fillId="6" borderId="1"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0" fillId="0" borderId="2" xfId="0" applyFont="1" applyBorder="1" applyAlignment="1"/>
    <xf numFmtId="0" fontId="8" fillId="0" borderId="0" xfId="0" applyFont="1" applyBorder="1" applyAlignment="1">
      <alignment horizontal="justify" vertical="center" readingOrder="1"/>
    </xf>
    <xf numFmtId="0" fontId="7" fillId="12" borderId="23" xfId="0" applyFont="1" applyFill="1" applyBorder="1" applyAlignment="1">
      <alignment horizontal="center" vertical="center" wrapText="1" readingOrder="1"/>
    </xf>
    <xf numFmtId="0" fontId="7" fillId="12" borderId="25" xfId="0" applyFont="1" applyFill="1" applyBorder="1" applyAlignment="1">
      <alignment horizontal="center" vertical="center" wrapText="1" readingOrder="1"/>
    </xf>
    <xf numFmtId="0" fontId="16" fillId="0" borderId="0" xfId="0" applyFont="1" applyBorder="1"/>
    <xf numFmtId="0" fontId="16" fillId="0" borderId="2" xfId="0" applyFont="1" applyBorder="1"/>
    <xf numFmtId="0" fontId="5" fillId="0" borderId="1" xfId="0" applyFont="1" applyBorder="1" applyAlignment="1" applyProtection="1">
      <alignment horizontal="justify" vertical="center"/>
      <protection locked="0"/>
    </xf>
    <xf numFmtId="14" fontId="5" fillId="0" borderId="1" xfId="0" applyNumberFormat="1" applyFont="1" applyBorder="1" applyAlignment="1" applyProtection="1">
      <alignment horizontal="center" vertical="center" wrapText="1"/>
      <protection locked="0"/>
    </xf>
    <xf numFmtId="0" fontId="5" fillId="0" borderId="5" xfId="0" applyFont="1" applyBorder="1" applyAlignment="1" applyProtection="1">
      <alignment horizontal="justify" vertical="center"/>
      <protection locked="0"/>
    </xf>
    <xf numFmtId="14" fontId="5" fillId="0" borderId="5" xfId="0" applyNumberFormat="1" applyFont="1" applyBorder="1" applyAlignment="1" applyProtection="1">
      <alignment horizontal="center" vertical="center" wrapText="1"/>
      <protection locked="0"/>
    </xf>
    <xf numFmtId="0" fontId="5" fillId="0" borderId="24" xfId="0" applyFont="1" applyBorder="1" applyAlignment="1" applyProtection="1">
      <alignment horizontal="justify" vertical="center"/>
      <protection locked="0"/>
    </xf>
    <xf numFmtId="14" fontId="5" fillId="0" borderId="24" xfId="0" applyNumberFormat="1" applyFont="1" applyBorder="1" applyAlignment="1" applyProtection="1">
      <alignment horizontal="center" vertical="center" wrapText="1"/>
      <protection locked="0"/>
    </xf>
    <xf numFmtId="0" fontId="5" fillId="0" borderId="21" xfId="0" applyFont="1" applyBorder="1" applyAlignment="1" applyProtection="1">
      <alignment horizontal="justify" vertical="center"/>
      <protection locked="0"/>
    </xf>
    <xf numFmtId="14" fontId="5" fillId="0" borderId="21" xfId="0" applyNumberFormat="1" applyFont="1" applyBorder="1" applyAlignment="1" applyProtection="1">
      <alignment horizontal="center" vertical="center" wrapText="1"/>
      <protection locked="0"/>
    </xf>
    <xf numFmtId="0" fontId="5" fillId="0" borderId="2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9" fontId="5" fillId="18" borderId="25" xfId="0" applyNumberFormat="1" applyFont="1" applyFill="1" applyBorder="1" applyAlignment="1" applyProtection="1">
      <alignment horizontal="center" vertical="center" wrapText="1"/>
      <protection hidden="1"/>
    </xf>
    <xf numFmtId="9" fontId="5" fillId="18" borderId="18" xfId="0" applyNumberFormat="1" applyFont="1" applyFill="1" applyBorder="1" applyAlignment="1" applyProtection="1">
      <alignment horizontal="center" vertical="center" wrapText="1"/>
      <protection hidden="1"/>
    </xf>
    <xf numFmtId="9" fontId="5" fillId="18" borderId="22" xfId="0" applyNumberFormat="1" applyFont="1" applyFill="1" applyBorder="1" applyAlignment="1" applyProtection="1">
      <alignment horizontal="center" vertical="center" wrapText="1"/>
      <protection hidden="1"/>
    </xf>
    <xf numFmtId="9" fontId="5" fillId="18" borderId="33" xfId="0" applyNumberFormat="1" applyFont="1" applyFill="1" applyBorder="1" applyAlignment="1" applyProtection="1">
      <alignment horizontal="center" vertical="center" wrapText="1"/>
      <protection hidden="1"/>
    </xf>
    <xf numFmtId="0" fontId="22" fillId="0" borderId="23"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22" fillId="0" borderId="3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18" borderId="59" xfId="0" applyFont="1" applyFill="1" applyBorder="1" applyAlignment="1" applyProtection="1">
      <alignment horizontal="center" vertical="center"/>
      <protection hidden="1"/>
    </xf>
    <xf numFmtId="164" fontId="5" fillId="18" borderId="24" xfId="1" applyNumberFormat="1" applyFont="1" applyFill="1" applyBorder="1" applyAlignment="1" applyProtection="1">
      <alignment horizontal="center" vertical="center" wrapText="1"/>
      <protection hidden="1"/>
    </xf>
    <xf numFmtId="0" fontId="5" fillId="18" borderId="39" xfId="0" applyFont="1" applyFill="1" applyBorder="1" applyAlignment="1" applyProtection="1">
      <alignment horizontal="center" vertical="center"/>
      <protection hidden="1"/>
    </xf>
    <xf numFmtId="164" fontId="5" fillId="18" borderId="1" xfId="1" applyNumberFormat="1" applyFont="1" applyFill="1" applyBorder="1" applyAlignment="1" applyProtection="1">
      <alignment horizontal="center" vertical="center" wrapText="1"/>
      <protection hidden="1"/>
    </xf>
    <xf numFmtId="0" fontId="5" fillId="18" borderId="62" xfId="0" applyFont="1" applyFill="1" applyBorder="1" applyAlignment="1" applyProtection="1">
      <alignment horizontal="center" vertical="center"/>
      <protection hidden="1"/>
    </xf>
    <xf numFmtId="164" fontId="5" fillId="18" borderId="21" xfId="1" applyNumberFormat="1"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protection hidden="1"/>
    </xf>
    <xf numFmtId="164" fontId="5" fillId="18" borderId="5" xfId="1" applyNumberFormat="1" applyFont="1" applyFill="1" applyBorder="1" applyAlignment="1" applyProtection="1">
      <alignment horizontal="center" vertical="center" wrapText="1"/>
      <protection hidden="1"/>
    </xf>
    <xf numFmtId="0" fontId="5" fillId="18" borderId="5" xfId="0" applyFont="1" applyFill="1" applyBorder="1" applyAlignment="1" applyProtection="1">
      <alignment horizontal="center" vertical="center"/>
      <protection hidden="1"/>
    </xf>
    <xf numFmtId="0" fontId="20" fillId="0" borderId="1" xfId="0" applyFont="1" applyBorder="1" applyAlignment="1" applyProtection="1">
      <alignment vertical="center" wrapText="1"/>
    </xf>
    <xf numFmtId="0" fontId="5" fillId="18" borderId="52" xfId="0" applyFont="1" applyFill="1" applyBorder="1" applyAlignment="1" applyProtection="1">
      <alignment horizontal="center" vertical="center"/>
      <protection hidden="1"/>
    </xf>
    <xf numFmtId="0" fontId="5" fillId="0" borderId="1" xfId="0" applyFont="1" applyFill="1" applyBorder="1" applyAlignment="1">
      <alignment horizontal="justify" vertical="center" wrapText="1"/>
    </xf>
    <xf numFmtId="0" fontId="5" fillId="0" borderId="60" xfId="0" applyFont="1" applyBorder="1" applyAlignment="1" applyProtection="1">
      <alignment horizontal="left" vertical="center" wrapText="1"/>
      <protection locked="0"/>
    </xf>
    <xf numFmtId="9" fontId="5" fillId="18" borderId="5" xfId="0" applyNumberFormat="1" applyFont="1" applyFill="1" applyBorder="1" applyAlignment="1" applyProtection="1">
      <alignment horizontal="center" vertical="center" wrapText="1"/>
      <protection hidden="1"/>
    </xf>
    <xf numFmtId="9" fontId="5" fillId="18" borderId="1" xfId="0" applyNumberFormat="1" applyFont="1" applyFill="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18" borderId="5" xfId="0" applyFont="1" applyFill="1" applyBorder="1" applyAlignment="1" applyProtection="1">
      <alignment horizontal="center" vertical="center" wrapText="1"/>
      <protection hidden="1"/>
    </xf>
    <xf numFmtId="9" fontId="5" fillId="18" borderId="24" xfId="0" applyNumberFormat="1" applyFont="1" applyFill="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18" borderId="1"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0" borderId="24"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locked="0"/>
    </xf>
    <xf numFmtId="0" fontId="22" fillId="17" borderId="55" xfId="0" applyFont="1" applyFill="1" applyBorder="1" applyAlignment="1" applyProtection="1">
      <alignment horizontal="center" vertical="center" wrapText="1"/>
    </xf>
    <xf numFmtId="0" fontId="24" fillId="0" borderId="23" xfId="0" applyFont="1" applyBorder="1" applyAlignment="1" applyProtection="1">
      <alignment horizontal="center" vertical="center"/>
      <protection locked="0"/>
    </xf>
    <xf numFmtId="0" fontId="22" fillId="17" borderId="24" xfId="0" applyFont="1" applyFill="1" applyBorder="1" applyAlignment="1" applyProtection="1">
      <alignment horizontal="center" vertical="center" textRotation="90" wrapText="1"/>
    </xf>
    <xf numFmtId="0" fontId="22" fillId="17" borderId="55" xfId="0" applyFont="1" applyFill="1" applyBorder="1" applyAlignment="1" applyProtection="1">
      <alignment horizontal="center" vertical="center" textRotation="90" wrapText="1"/>
    </xf>
    <xf numFmtId="0" fontId="0" fillId="0" borderId="0" xfId="0" applyProtection="1">
      <protection locked="0"/>
    </xf>
    <xf numFmtId="0" fontId="5" fillId="18" borderId="25" xfId="0" applyFont="1" applyFill="1" applyBorder="1" applyAlignment="1" applyProtection="1">
      <alignment horizontal="center" vertical="center"/>
      <protection hidden="1"/>
    </xf>
    <xf numFmtId="0" fontId="5" fillId="18" borderId="18" xfId="0" applyFont="1" applyFill="1" applyBorder="1" applyAlignment="1" applyProtection="1">
      <alignment horizontal="center" vertical="center"/>
      <protection hidden="1"/>
    </xf>
    <xf numFmtId="0" fontId="5" fillId="0" borderId="63"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9" fontId="5" fillId="18" borderId="24" xfId="0" applyNumberFormat="1" applyFont="1" applyFill="1" applyBorder="1" applyAlignment="1" applyProtection="1">
      <alignment horizontal="center" vertical="center"/>
      <protection hidden="1"/>
    </xf>
    <xf numFmtId="9" fontId="5" fillId="18" borderId="1" xfId="0" applyNumberFormat="1" applyFont="1" applyFill="1" applyBorder="1" applyAlignment="1" applyProtection="1">
      <alignment horizontal="center" vertical="center"/>
      <protection hidden="1"/>
    </xf>
    <xf numFmtId="0" fontId="5" fillId="0" borderId="51"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0" fontId="22" fillId="17" borderId="56" xfId="0" applyFont="1" applyFill="1" applyBorder="1" applyAlignment="1" applyProtection="1">
      <alignment horizontal="center" vertical="center" wrapText="1"/>
    </xf>
    <xf numFmtId="0" fontId="22" fillId="18" borderId="48" xfId="0" applyFont="1" applyFill="1" applyBorder="1" applyAlignment="1" applyProtection="1">
      <alignment horizontal="center" vertical="center" textRotation="90" wrapText="1"/>
    </xf>
    <xf numFmtId="0" fontId="5" fillId="0" borderId="24" xfId="0" applyFont="1" applyBorder="1" applyAlignment="1" applyProtection="1">
      <alignment horizontal="left" vertical="center" wrapText="1"/>
      <protection locked="0"/>
    </xf>
    <xf numFmtId="0" fontId="0" fillId="6" borderId="0" xfId="0" applyFill="1" applyProtection="1">
      <protection locked="0"/>
    </xf>
    <xf numFmtId="0" fontId="0" fillId="6" borderId="0" xfId="0" applyFont="1" applyFill="1" applyProtection="1">
      <protection locked="0"/>
    </xf>
    <xf numFmtId="0" fontId="0" fillId="0" borderId="0" xfId="0" applyFont="1" applyProtection="1">
      <protection locked="0"/>
    </xf>
    <xf numFmtId="0" fontId="0" fillId="6" borderId="41" xfId="0" applyFont="1" applyFill="1" applyBorder="1" applyAlignment="1" applyProtection="1">
      <alignment horizontal="left" vertical="center" wrapText="1"/>
    </xf>
    <xf numFmtId="0" fontId="0" fillId="6" borderId="45" xfId="0" applyFont="1" applyFill="1" applyBorder="1" applyAlignment="1" applyProtection="1">
      <alignment horizontal="left" vertical="center" wrapText="1"/>
    </xf>
    <xf numFmtId="0" fontId="3" fillId="6" borderId="18" xfId="0" applyFont="1" applyFill="1" applyBorder="1" applyAlignment="1" applyProtection="1">
      <alignment vertical="center" wrapText="1"/>
    </xf>
    <xf numFmtId="0" fontId="3" fillId="6" borderId="18" xfId="0" applyFont="1" applyFill="1" applyBorder="1" applyAlignment="1" applyProtection="1">
      <alignment horizontal="left" vertical="center" wrapText="1"/>
    </xf>
    <xf numFmtId="0" fontId="0" fillId="6" borderId="54" xfId="0" applyFont="1" applyFill="1" applyBorder="1" applyAlignment="1" applyProtection="1">
      <alignment horizontal="left" vertical="center" wrapText="1"/>
    </xf>
    <xf numFmtId="0" fontId="0" fillId="6" borderId="46" xfId="0" applyFont="1" applyFill="1" applyBorder="1" applyAlignment="1" applyProtection="1">
      <alignment horizontal="left" vertical="center" wrapText="1"/>
    </xf>
    <xf numFmtId="0" fontId="0" fillId="6" borderId="45" xfId="0" applyFont="1" applyFill="1" applyBorder="1" applyAlignment="1" applyProtection="1">
      <alignment horizontal="left" vertical="center"/>
    </xf>
    <xf numFmtId="0" fontId="0" fillId="6" borderId="46" xfId="0" applyFont="1" applyFill="1" applyBorder="1" applyAlignment="1" applyProtection="1">
      <alignment horizontal="left" vertical="center"/>
    </xf>
    <xf numFmtId="0" fontId="0" fillId="6" borderId="43" xfId="0" applyFont="1" applyFill="1" applyBorder="1" applyAlignment="1" applyProtection="1">
      <alignment horizontal="left" vertical="center"/>
    </xf>
    <xf numFmtId="0" fontId="0" fillId="6" borderId="53" xfId="0" applyFont="1" applyFill="1" applyBorder="1" applyAlignment="1" applyProtection="1">
      <alignment horizontal="left" vertical="center" wrapText="1"/>
    </xf>
    <xf numFmtId="0" fontId="28" fillId="6" borderId="0" xfId="0" applyFont="1" applyFill="1" applyProtection="1">
      <protection locked="0"/>
    </xf>
    <xf numFmtId="0" fontId="28" fillId="20" borderId="0" xfId="0" applyFont="1" applyFill="1" applyProtection="1">
      <protection locked="0"/>
    </xf>
    <xf numFmtId="0" fontId="30" fillId="0" borderId="0" xfId="0" applyFont="1" applyProtection="1">
      <protection locked="0"/>
    </xf>
    <xf numFmtId="0" fontId="30" fillId="6" borderId="0" xfId="0" applyFont="1" applyFill="1" applyProtection="1">
      <protection locked="0"/>
    </xf>
    <xf numFmtId="0" fontId="23" fillId="20" borderId="1" xfId="0" applyFont="1" applyFill="1" applyBorder="1" applyAlignment="1" applyProtection="1">
      <alignment vertical="center"/>
      <protection locked="0"/>
    </xf>
    <xf numFmtId="0" fontId="23" fillId="20" borderId="1" xfId="0" applyFont="1" applyFill="1" applyBorder="1" applyAlignment="1" applyProtection="1">
      <alignment horizontal="center" vertical="center"/>
      <protection locked="0"/>
    </xf>
    <xf numFmtId="0" fontId="5" fillId="6" borderId="24" xfId="0" applyFont="1" applyFill="1" applyBorder="1" applyAlignment="1" applyProtection="1">
      <alignment horizontal="center" vertical="center" wrapText="1"/>
      <protection hidden="1"/>
    </xf>
    <xf numFmtId="0" fontId="5" fillId="6" borderId="1" xfId="0" applyFont="1" applyFill="1" applyBorder="1" applyAlignment="1" applyProtection="1">
      <alignment horizontal="center" vertical="center" wrapText="1"/>
      <protection hidden="1"/>
    </xf>
    <xf numFmtId="0" fontId="5" fillId="6" borderId="21" xfId="0" applyFont="1" applyFill="1" applyBorder="1" applyAlignment="1" applyProtection="1">
      <alignment horizontal="center" vertical="center" wrapText="1"/>
      <protection hidden="1"/>
    </xf>
    <xf numFmtId="0" fontId="5" fillId="6" borderId="5" xfId="0" applyFont="1" applyFill="1" applyBorder="1" applyAlignment="1" applyProtection="1">
      <alignment horizontal="center" vertical="center" wrapText="1"/>
      <protection hidden="1"/>
    </xf>
    <xf numFmtId="0" fontId="0" fillId="0" borderId="0" xfId="0" applyFont="1" applyBorder="1" applyAlignment="1">
      <alignment vertical="center"/>
    </xf>
    <xf numFmtId="0" fontId="0" fillId="0" borderId="37" xfId="0" applyFont="1" applyBorder="1" applyAlignment="1">
      <alignment vertical="center"/>
    </xf>
    <xf numFmtId="0" fontId="0" fillId="0" borderId="2" xfId="0" applyFont="1" applyBorder="1" applyAlignment="1">
      <alignment horizontal="left"/>
    </xf>
    <xf numFmtId="0" fontId="33" fillId="6" borderId="2" xfId="0" applyFont="1" applyFill="1" applyBorder="1" applyAlignment="1">
      <alignment vertical="center"/>
    </xf>
    <xf numFmtId="0" fontId="5" fillId="0" borderId="21"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4"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0" fillId="0" borderId="0" xfId="0" applyProtection="1">
      <protection locked="0"/>
    </xf>
    <xf numFmtId="0" fontId="5" fillId="0" borderId="61" xfId="0" applyFont="1" applyBorder="1" applyAlignment="1" applyProtection="1">
      <alignment horizontal="center" vertical="center" wrapText="1"/>
      <protection locked="0"/>
    </xf>
    <xf numFmtId="0" fontId="5" fillId="0" borderId="61" xfId="0" applyFont="1" applyBorder="1" applyAlignment="1" applyProtection="1">
      <alignment horizontal="left" vertical="center" wrapText="1"/>
      <protection locked="0"/>
    </xf>
    <xf numFmtId="0" fontId="0" fillId="0" borderId="0" xfId="0" applyAlignment="1">
      <alignment wrapText="1"/>
    </xf>
    <xf numFmtId="0" fontId="0" fillId="9" borderId="42" xfId="0" applyFont="1" applyFill="1" applyBorder="1" applyAlignment="1" applyProtection="1">
      <alignment horizontal="left" vertical="center" wrapText="1"/>
    </xf>
    <xf numFmtId="0" fontId="0" fillId="9" borderId="44" xfId="0" applyFont="1" applyFill="1" applyBorder="1" applyAlignment="1" applyProtection="1">
      <alignment horizontal="left" vertical="center"/>
    </xf>
    <xf numFmtId="0" fontId="0" fillId="0" borderId="0" xfId="0" applyProtection="1">
      <protection locked="0"/>
    </xf>
    <xf numFmtId="0" fontId="0" fillId="0" borderId="0" xfId="0" applyProtection="1">
      <protection locked="0"/>
    </xf>
    <xf numFmtId="0" fontId="30" fillId="0" borderId="0" xfId="0" applyFont="1" applyAlignment="1" applyProtection="1">
      <alignment wrapText="1"/>
      <protection locked="0"/>
    </xf>
    <xf numFmtId="0" fontId="22" fillId="23" borderId="1" xfId="0" applyFont="1" applyFill="1" applyBorder="1" applyAlignment="1" applyProtection="1">
      <alignment horizontal="center" vertical="center" wrapText="1"/>
    </xf>
    <xf numFmtId="0" fontId="0" fillId="0" borderId="0" xfId="0" applyProtection="1">
      <protection locked="0"/>
    </xf>
    <xf numFmtId="0" fontId="0" fillId="0" borderId="0" xfId="0" applyProtection="1">
      <protection locked="0"/>
    </xf>
    <xf numFmtId="0" fontId="35" fillId="0" borderId="1" xfId="0" applyFont="1" applyBorder="1" applyAlignment="1">
      <alignment horizontal="center" vertical="center" wrapText="1"/>
    </xf>
    <xf numFmtId="0" fontId="0" fillId="0" borderId="1" xfId="0" applyBorder="1" applyAlignment="1" applyProtection="1">
      <alignment horizontal="center"/>
      <protection locked="0"/>
    </xf>
    <xf numFmtId="14" fontId="0" fillId="0" borderId="1" xfId="0" applyNumberFormat="1" applyBorder="1" applyAlignment="1" applyProtection="1">
      <alignment horizontal="center"/>
      <protection locked="0"/>
    </xf>
    <xf numFmtId="0" fontId="29" fillId="17" borderId="1" xfId="0" applyFont="1" applyFill="1" applyBorder="1" applyAlignment="1" applyProtection="1">
      <alignment horizontal="center" vertical="center" textRotation="90" wrapText="1"/>
    </xf>
    <xf numFmtId="0" fontId="29" fillId="17" borderId="1" xfId="0" applyFont="1" applyFill="1" applyBorder="1" applyAlignment="1" applyProtection="1">
      <alignment horizontal="center" vertical="center" wrapText="1"/>
    </xf>
    <xf numFmtId="0" fontId="29" fillId="18" borderId="1" xfId="0" applyFont="1" applyFill="1" applyBorder="1" applyAlignment="1" applyProtection="1">
      <alignment horizontal="center" vertical="center" textRotation="90" wrapText="1"/>
    </xf>
    <xf numFmtId="0" fontId="23" fillId="20" borderId="1" xfId="0" applyFont="1" applyFill="1" applyBorder="1" applyAlignment="1" applyProtection="1">
      <alignment horizontal="center" vertical="center"/>
      <protection locked="0"/>
    </xf>
    <xf numFmtId="0" fontId="5" fillId="0" borderId="1" xfId="0" applyFont="1" applyBorder="1" applyAlignment="1" applyProtection="1">
      <alignment horizontal="left" vertical="center" wrapText="1"/>
      <protection locked="0"/>
    </xf>
    <xf numFmtId="0" fontId="37" fillId="20" borderId="1" xfId="0" applyFont="1" applyFill="1" applyBorder="1" applyAlignment="1" applyProtection="1">
      <alignment vertical="center"/>
      <protection locked="0"/>
    </xf>
    <xf numFmtId="0" fontId="37" fillId="20" borderId="1" xfId="0" applyFont="1" applyFill="1" applyBorder="1" applyAlignment="1" applyProtection="1">
      <alignment horizontal="center" vertical="center"/>
      <protection locked="0"/>
    </xf>
    <xf numFmtId="0" fontId="27"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3" fillId="6" borderId="19" xfId="0" applyFont="1" applyFill="1" applyBorder="1" applyAlignment="1" applyProtection="1">
      <alignment horizontal="left" vertical="center" wrapText="1"/>
    </xf>
    <xf numFmtId="0" fontId="3" fillId="6" borderId="18" xfId="0" applyFont="1" applyFill="1" applyBorder="1" applyAlignment="1" applyProtection="1">
      <alignment horizontal="left" vertical="center" wrapText="1"/>
    </xf>
    <xf numFmtId="0" fontId="3" fillId="9" borderId="20" xfId="0" applyFont="1" applyFill="1" applyBorder="1" applyAlignment="1" applyProtection="1">
      <alignment horizontal="left" vertical="center" wrapText="1"/>
    </xf>
    <xf numFmtId="0" fontId="3" fillId="9" borderId="22" xfId="0" applyFont="1" applyFill="1" applyBorder="1" applyAlignment="1" applyProtection="1">
      <alignment horizontal="left" vertical="center" wrapText="1"/>
    </xf>
    <xf numFmtId="0" fontId="3" fillId="6" borderId="23" xfId="0" applyFont="1" applyFill="1" applyBorder="1" applyAlignment="1" applyProtection="1">
      <alignment horizontal="left" vertical="center" wrapText="1"/>
    </xf>
    <xf numFmtId="0" fontId="3" fillId="6" borderId="25" xfId="0" applyFont="1" applyFill="1" applyBorder="1" applyAlignment="1" applyProtection="1">
      <alignment horizontal="left" vertical="center" wrapText="1"/>
    </xf>
    <xf numFmtId="0" fontId="19" fillId="6" borderId="27" xfId="0" applyFont="1" applyFill="1" applyBorder="1" applyAlignment="1" applyProtection="1">
      <alignment horizontal="center"/>
    </xf>
    <xf numFmtId="0" fontId="19" fillId="6" borderId="28" xfId="0" applyFont="1" applyFill="1" applyBorder="1" applyAlignment="1" applyProtection="1">
      <alignment horizontal="center"/>
    </xf>
    <xf numFmtId="0" fontId="3" fillId="6" borderId="20" xfId="0" applyFont="1" applyFill="1" applyBorder="1" applyAlignment="1" applyProtection="1">
      <alignment horizontal="left" vertical="center" wrapText="1"/>
    </xf>
    <xf numFmtId="0" fontId="3" fillId="6" borderId="22" xfId="0" applyFont="1" applyFill="1" applyBorder="1" applyAlignment="1" applyProtection="1">
      <alignment horizontal="left" vertical="center" wrapText="1"/>
    </xf>
    <xf numFmtId="0" fontId="3" fillId="19" borderId="19" xfId="0" applyFont="1" applyFill="1" applyBorder="1" applyAlignment="1" applyProtection="1">
      <alignment horizontal="center" vertical="center" wrapText="1"/>
    </xf>
    <xf numFmtId="0" fontId="3" fillId="6" borderId="57" xfId="0" applyFont="1" applyFill="1" applyBorder="1" applyAlignment="1" applyProtection="1">
      <alignment horizontal="left" vertical="center" wrapText="1"/>
    </xf>
    <xf numFmtId="0" fontId="3" fillId="6" borderId="45" xfId="0" applyFont="1" applyFill="1" applyBorder="1" applyAlignment="1" applyProtection="1">
      <alignment horizontal="left" vertical="center" wrapText="1"/>
    </xf>
    <xf numFmtId="0" fontId="19" fillId="19" borderId="9" xfId="0" applyFont="1" applyFill="1" applyBorder="1" applyAlignment="1" applyProtection="1">
      <alignment horizontal="center"/>
    </xf>
    <xf numFmtId="0" fontId="19" fillId="19" borderId="10" xfId="0" applyFont="1" applyFill="1" applyBorder="1" applyAlignment="1" applyProtection="1">
      <alignment horizontal="center"/>
    </xf>
    <xf numFmtId="0" fontId="3" fillId="19" borderId="47" xfId="0" applyFont="1" applyFill="1" applyBorder="1" applyAlignment="1" applyProtection="1">
      <alignment horizontal="center" vertical="center" wrapText="1"/>
    </xf>
    <xf numFmtId="0" fontId="3" fillId="19" borderId="58" xfId="0" applyFont="1" applyFill="1" applyBorder="1" applyAlignment="1" applyProtection="1">
      <alignment horizontal="center" vertical="center" wrapText="1"/>
    </xf>
    <xf numFmtId="0" fontId="25" fillId="20" borderId="1" xfId="0" applyFont="1" applyFill="1" applyBorder="1" applyAlignment="1" applyProtection="1">
      <alignment horizontal="center" vertical="center"/>
    </xf>
    <xf numFmtId="0" fontId="22" fillId="17" borderId="1" xfId="0" applyFont="1" applyFill="1" applyBorder="1" applyAlignment="1" applyProtection="1">
      <alignment horizontal="center" vertical="center" wrapText="1"/>
    </xf>
    <xf numFmtId="0" fontId="22" fillId="18" borderId="1" xfId="0" applyFont="1" applyFill="1" applyBorder="1" applyAlignment="1" applyProtection="1">
      <alignment horizontal="center" vertical="center" wrapText="1"/>
    </xf>
    <xf numFmtId="0" fontId="29" fillId="17" borderId="1" xfId="0" applyFont="1" applyFill="1" applyBorder="1" applyAlignment="1" applyProtection="1">
      <alignment horizontal="center" vertical="center" wrapText="1"/>
    </xf>
    <xf numFmtId="0" fontId="22" fillId="18" borderId="1" xfId="0" applyFont="1" applyFill="1" applyBorder="1" applyAlignment="1" applyProtection="1">
      <alignment horizontal="center" vertical="center" textRotation="90" wrapText="1"/>
    </xf>
    <xf numFmtId="0" fontId="22" fillId="17" borderId="1" xfId="0" applyFont="1" applyFill="1" applyBorder="1" applyAlignment="1" applyProtection="1">
      <alignment horizontal="center" vertical="center" textRotation="90" wrapText="1"/>
    </xf>
    <xf numFmtId="0" fontId="22" fillId="23" borderId="1" xfId="0" applyFont="1" applyFill="1" applyBorder="1" applyAlignment="1" applyProtection="1">
      <alignment horizontal="center" vertical="center" wrapText="1"/>
    </xf>
    <xf numFmtId="0" fontId="22" fillId="21" borderId="1" xfId="0" applyFont="1" applyFill="1" applyBorder="1" applyAlignment="1" applyProtection="1">
      <alignment horizontal="center" vertical="center" textRotation="90" wrapText="1"/>
    </xf>
    <xf numFmtId="0" fontId="22" fillId="21"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9" fontId="5" fillId="18" borderId="1" xfId="0" applyNumberFormat="1" applyFont="1" applyFill="1" applyBorder="1" applyAlignment="1" applyProtection="1">
      <alignment horizontal="center" vertical="center" textRotation="90"/>
      <protection hidden="1"/>
    </xf>
    <xf numFmtId="0" fontId="5" fillId="18" borderId="1" xfId="0" applyFont="1" applyFill="1" applyBorder="1" applyAlignment="1" applyProtection="1">
      <alignment horizontal="center" vertical="center" wrapText="1"/>
      <protection hidden="1"/>
    </xf>
    <xf numFmtId="0" fontId="22" fillId="22" borderId="1" xfId="0" applyFont="1" applyFill="1" applyBorder="1" applyAlignment="1" applyProtection="1">
      <alignment horizontal="center" vertical="center" wrapText="1"/>
      <protection locked="0"/>
    </xf>
    <xf numFmtId="0" fontId="5" fillId="22"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27" fillId="6" borderId="1" xfId="0" applyFont="1" applyFill="1" applyBorder="1" applyAlignment="1" applyProtection="1">
      <alignment horizontal="center" vertical="center" wrapText="1"/>
      <protection locked="0"/>
    </xf>
    <xf numFmtId="0" fontId="5" fillId="18" borderId="1" xfId="0" applyFont="1" applyFill="1" applyBorder="1" applyAlignment="1" applyProtection="1">
      <alignment horizontal="center" vertical="center" textRotation="90"/>
      <protection hidden="1"/>
    </xf>
    <xf numFmtId="0" fontId="0" fillId="0" borderId="1" xfId="0" applyBorder="1" applyAlignment="1" applyProtection="1">
      <alignment horizontal="center"/>
      <protection locked="0"/>
    </xf>
    <xf numFmtId="0" fontId="36"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23" fillId="20" borderId="1" xfId="0" applyFont="1" applyFill="1" applyBorder="1" applyAlignment="1" applyProtection="1">
      <alignment horizontal="center" vertical="center"/>
      <protection locked="0"/>
    </xf>
    <xf numFmtId="0" fontId="23" fillId="20" borderId="38" xfId="0" applyFont="1" applyFill="1" applyBorder="1" applyAlignment="1" applyProtection="1">
      <alignment horizontal="center" vertical="center"/>
      <protection locked="0"/>
    </xf>
    <xf numFmtId="0" fontId="23" fillId="20" borderId="39" xfId="0" applyFont="1" applyFill="1" applyBorder="1" applyAlignment="1" applyProtection="1">
      <alignment horizontal="center" vertical="center"/>
      <protection locked="0"/>
    </xf>
    <xf numFmtId="0" fontId="23" fillId="20" borderId="40" xfId="0" applyFont="1" applyFill="1" applyBorder="1" applyAlignment="1" applyProtection="1">
      <alignment horizontal="center" vertical="center"/>
      <protection locked="0"/>
    </xf>
    <xf numFmtId="0" fontId="38" fillId="0" borderId="1" xfId="0" applyFont="1" applyFill="1" applyBorder="1" applyAlignment="1" applyProtection="1">
      <alignment horizontal="center" vertical="center" wrapText="1"/>
      <protection locked="0"/>
    </xf>
    <xf numFmtId="14" fontId="38" fillId="0" borderId="1" xfId="0" applyNumberFormat="1" applyFont="1" applyBorder="1" applyAlignment="1" applyProtection="1">
      <alignment horizontal="center" vertical="center"/>
      <protection locked="0"/>
    </xf>
    <xf numFmtId="0" fontId="38" fillId="0" borderId="1" xfId="0" applyFont="1" applyBorder="1" applyAlignment="1" applyProtection="1">
      <alignment horizontal="center" vertical="center"/>
      <protection locked="0"/>
    </xf>
    <xf numFmtId="0" fontId="5" fillId="0" borderId="1" xfId="0" applyFont="1" applyFill="1" applyBorder="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5" fillId="0" borderId="40" xfId="0" applyFont="1" applyBorder="1" applyAlignment="1" applyProtection="1">
      <alignment horizontal="left" vertical="center"/>
      <protection locked="0"/>
    </xf>
    <xf numFmtId="0" fontId="5" fillId="0" borderId="40"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5" fillId="0" borderId="38"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37" fillId="20" borderId="1" xfId="0" applyFont="1" applyFill="1" applyBorder="1" applyAlignment="1" applyProtection="1">
      <alignment horizontal="center" vertical="center"/>
      <protection locked="0"/>
    </xf>
    <xf numFmtId="0" fontId="5" fillId="0" borderId="38" xfId="0" applyFont="1" applyBorder="1" applyAlignment="1" applyProtection="1">
      <alignment horizontal="left" wrapText="1"/>
      <protection locked="0"/>
    </xf>
    <xf numFmtId="0" fontId="5" fillId="0" borderId="40" xfId="0" applyFont="1" applyBorder="1" applyAlignment="1" applyProtection="1">
      <alignment horizontal="left"/>
      <protection locked="0"/>
    </xf>
    <xf numFmtId="9" fontId="5" fillId="18" borderId="1" xfId="0" applyNumberFormat="1" applyFont="1" applyFill="1" applyBorder="1" applyAlignment="1" applyProtection="1">
      <alignment horizontal="center" vertical="center" wrapText="1"/>
      <protection hidden="1"/>
    </xf>
    <xf numFmtId="0" fontId="24" fillId="0" borderId="1" xfId="0" applyFont="1" applyBorder="1" applyAlignment="1" applyProtection="1">
      <alignment horizontal="center" vertical="center"/>
      <protection locked="0"/>
    </xf>
    <xf numFmtId="0" fontId="5" fillId="0" borderId="1" xfId="0" applyFont="1" applyBorder="1" applyAlignment="1" applyProtection="1">
      <alignment horizontal="left" vertical="center" wrapText="1"/>
      <protection locked="0"/>
    </xf>
    <xf numFmtId="14" fontId="5" fillId="0" borderId="1" xfId="0" applyNumberFormat="1" applyFont="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protection locked="0"/>
    </xf>
    <xf numFmtId="0" fontId="5" fillId="18" borderId="1" xfId="0" applyFont="1" applyFill="1" applyBorder="1" applyAlignment="1" applyProtection="1">
      <alignment horizontal="center" vertical="center"/>
      <protection hidden="1"/>
    </xf>
    <xf numFmtId="164" fontId="5" fillId="18" borderId="1" xfId="1" applyNumberFormat="1" applyFont="1" applyFill="1" applyBorder="1" applyAlignment="1" applyProtection="1">
      <alignment horizontal="center" vertical="center" wrapText="1"/>
      <protection hidden="1"/>
    </xf>
    <xf numFmtId="0" fontId="22" fillId="17" borderId="10" xfId="0" applyFont="1" applyFill="1" applyBorder="1" applyAlignment="1" applyProtection="1">
      <alignment horizontal="center" vertical="center" wrapText="1"/>
    </xf>
    <xf numFmtId="0" fontId="22" fillId="17" borderId="12" xfId="0" applyFont="1" applyFill="1" applyBorder="1" applyAlignment="1" applyProtection="1">
      <alignment horizontal="center" vertical="center" wrapText="1"/>
    </xf>
    <xf numFmtId="0" fontId="22" fillId="17" borderId="23" xfId="0" applyFont="1" applyFill="1" applyBorder="1" applyAlignment="1" applyProtection="1">
      <alignment horizontal="center" vertical="center" textRotation="90" wrapText="1"/>
    </xf>
    <xf numFmtId="0" fontId="22" fillId="17" borderId="47" xfId="0" applyFont="1" applyFill="1" applyBorder="1" applyAlignment="1" applyProtection="1">
      <alignment horizontal="center" vertical="center" textRotation="90" wrapText="1"/>
    </xf>
    <xf numFmtId="0" fontId="22" fillId="17" borderId="24" xfId="0" applyFont="1" applyFill="1" applyBorder="1" applyAlignment="1" applyProtection="1">
      <alignment horizontal="center" vertical="center" wrapText="1"/>
    </xf>
    <xf numFmtId="0" fontId="22" fillId="17" borderId="55" xfId="0" applyFont="1" applyFill="1" applyBorder="1" applyAlignment="1" applyProtection="1">
      <alignment horizontal="center" vertical="center" wrapText="1"/>
    </xf>
    <xf numFmtId="0" fontId="22" fillId="18" borderId="24" xfId="0" applyFont="1" applyFill="1" applyBorder="1" applyAlignment="1" applyProtection="1">
      <alignment horizontal="center" vertical="center" wrapText="1"/>
    </xf>
    <xf numFmtId="0" fontId="22" fillId="18" borderId="55" xfId="0" applyFont="1" applyFill="1" applyBorder="1" applyAlignment="1" applyProtection="1">
      <alignment horizontal="center" vertical="center" wrapText="1"/>
    </xf>
    <xf numFmtId="0" fontId="22" fillId="17" borderId="25" xfId="0" applyFont="1" applyFill="1" applyBorder="1" applyAlignment="1" applyProtection="1">
      <alignment horizontal="center" vertical="center" wrapText="1"/>
    </xf>
    <xf numFmtId="0" fontId="22" fillId="17" borderId="48" xfId="0" applyFont="1" applyFill="1" applyBorder="1" applyAlignment="1" applyProtection="1">
      <alignment horizontal="center" vertical="center" wrapText="1"/>
    </xf>
    <xf numFmtId="0" fontId="22" fillId="18" borderId="59" xfId="0" applyFont="1" applyFill="1" applyBorder="1" applyAlignment="1" applyProtection="1">
      <alignment horizontal="center" vertical="center" textRotation="90" wrapText="1"/>
    </xf>
    <xf numFmtId="0" fontId="22" fillId="18" borderId="50" xfId="0" applyFont="1" applyFill="1" applyBorder="1" applyAlignment="1" applyProtection="1">
      <alignment horizontal="center" vertical="center" textRotation="90" wrapText="1"/>
    </xf>
    <xf numFmtId="0" fontId="22" fillId="18" borderId="24" xfId="0" applyFont="1" applyFill="1" applyBorder="1" applyAlignment="1" applyProtection="1">
      <alignment horizontal="center" vertical="center" textRotation="90" wrapText="1"/>
    </xf>
    <xf numFmtId="0" fontId="22" fillId="18" borderId="55" xfId="0" applyFont="1" applyFill="1" applyBorder="1" applyAlignment="1" applyProtection="1">
      <alignment horizontal="center" vertical="center" textRotation="90" wrapText="1"/>
    </xf>
    <xf numFmtId="0" fontId="22" fillId="17" borderId="23" xfId="0" applyFont="1" applyFill="1" applyBorder="1" applyAlignment="1" applyProtection="1">
      <alignment horizontal="center" vertical="center" wrapText="1"/>
    </xf>
    <xf numFmtId="0" fontId="22" fillId="17" borderId="47" xfId="0" applyFont="1" applyFill="1" applyBorder="1" applyAlignment="1" applyProtection="1">
      <alignment horizontal="center" vertical="center" wrapText="1"/>
    </xf>
    <xf numFmtId="0" fontId="24" fillId="0" borderId="66" xfId="0" applyFont="1" applyBorder="1" applyAlignment="1" applyProtection="1">
      <alignment horizontal="center" vertical="center"/>
      <protection locked="0"/>
    </xf>
    <xf numFmtId="0" fontId="24" fillId="0" borderId="67" xfId="0" applyFont="1" applyBorder="1" applyAlignment="1" applyProtection="1">
      <alignment horizontal="center" vertical="center"/>
      <protection locked="0"/>
    </xf>
    <xf numFmtId="0" fontId="24" fillId="0" borderId="32"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0" fontId="5" fillId="18" borderId="5" xfId="0" applyFont="1" applyFill="1" applyBorder="1" applyAlignment="1" applyProtection="1">
      <alignment horizontal="center" vertical="center" wrapText="1"/>
      <protection hidden="1"/>
    </xf>
    <xf numFmtId="0" fontId="22" fillId="17" borderId="25" xfId="0" applyFont="1" applyFill="1" applyBorder="1" applyAlignment="1" applyProtection="1">
      <alignment horizontal="center" vertical="center" textRotation="90" wrapText="1"/>
    </xf>
    <xf numFmtId="0" fontId="22" fillId="17" borderId="48" xfId="0" applyFont="1" applyFill="1" applyBorder="1" applyAlignment="1" applyProtection="1">
      <alignment horizontal="center" vertical="center" textRotation="90" wrapText="1"/>
    </xf>
    <xf numFmtId="0" fontId="0" fillId="0" borderId="1" xfId="0" applyBorder="1" applyAlignment="1" applyProtection="1">
      <alignment horizontal="center" vertical="center"/>
    </xf>
    <xf numFmtId="0" fontId="20" fillId="0" borderId="38"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20" fillId="0" borderId="39" xfId="0" applyFont="1" applyBorder="1" applyAlignment="1" applyProtection="1">
      <alignment horizontal="left" vertical="center" wrapText="1"/>
    </xf>
    <xf numFmtId="0" fontId="25" fillId="20" borderId="29" xfId="0" applyFont="1" applyFill="1" applyBorder="1" applyAlignment="1" applyProtection="1">
      <alignment horizontal="center" vertical="center"/>
    </xf>
    <xf numFmtId="0" fontId="25" fillId="20" borderId="30" xfId="0" applyFont="1" applyFill="1" applyBorder="1" applyAlignment="1" applyProtection="1">
      <alignment horizontal="center" vertical="center"/>
    </xf>
    <xf numFmtId="0" fontId="25" fillId="20" borderId="31" xfId="0" applyFont="1" applyFill="1" applyBorder="1" applyAlignment="1" applyProtection="1">
      <alignment horizontal="center" vertical="center"/>
    </xf>
    <xf numFmtId="0" fontId="25" fillId="20" borderId="26" xfId="0" applyFont="1" applyFill="1" applyBorder="1" applyAlignment="1" applyProtection="1">
      <alignment horizontal="center" vertical="center"/>
    </xf>
    <xf numFmtId="0" fontId="25" fillId="20" borderId="27" xfId="0" applyFont="1" applyFill="1" applyBorder="1" applyAlignment="1" applyProtection="1">
      <alignment horizontal="center" vertical="center"/>
    </xf>
    <xf numFmtId="0" fontId="25" fillId="20" borderId="28" xfId="0" applyFont="1" applyFill="1" applyBorder="1" applyAlignment="1" applyProtection="1">
      <alignment horizontal="center" vertical="center"/>
    </xf>
    <xf numFmtId="0" fontId="25" fillId="20" borderId="49" xfId="0" applyFont="1" applyFill="1" applyBorder="1" applyAlignment="1" applyProtection="1">
      <alignment horizontal="center" vertical="center"/>
    </xf>
    <xf numFmtId="0" fontId="22" fillId="18" borderId="25" xfId="0" applyFont="1" applyFill="1" applyBorder="1" applyAlignment="1" applyProtection="1">
      <alignment horizontal="center" vertical="center" textRotation="90" wrapText="1"/>
    </xf>
    <xf numFmtId="0" fontId="22" fillId="18" borderId="48" xfId="0" applyFont="1" applyFill="1" applyBorder="1" applyAlignment="1" applyProtection="1">
      <alignment horizontal="center" vertical="center" textRotation="90" wrapText="1"/>
    </xf>
    <xf numFmtId="0" fontId="22" fillId="17" borderId="60" xfId="0" applyFont="1" applyFill="1" applyBorder="1" applyAlignment="1" applyProtection="1">
      <alignment horizontal="center" vertical="center" wrapText="1"/>
    </xf>
    <xf numFmtId="0" fontId="22" fillId="17" borderId="56" xfId="0" applyFont="1" applyFill="1" applyBorder="1" applyAlignment="1" applyProtection="1">
      <alignment horizontal="center" vertical="center" wrapText="1"/>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24" fillId="0" borderId="2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5" fillId="0" borderId="24"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18" borderId="24" xfId="0" applyFont="1" applyFill="1" applyBorder="1" applyAlignment="1" applyProtection="1">
      <alignment horizontal="center" vertical="center"/>
      <protection hidden="1"/>
    </xf>
    <xf numFmtId="9" fontId="5" fillId="18" borderId="24" xfId="0" applyNumberFormat="1" applyFont="1" applyFill="1" applyBorder="1" applyAlignment="1" applyProtection="1">
      <alignment horizontal="center" vertical="center" wrapText="1"/>
      <protection hidden="1"/>
    </xf>
    <xf numFmtId="9" fontId="5" fillId="18" borderId="24" xfId="0" applyNumberFormat="1" applyFont="1" applyFill="1" applyBorder="1" applyAlignment="1" applyProtection="1">
      <alignment horizontal="center" vertical="center"/>
      <protection hidden="1"/>
    </xf>
    <xf numFmtId="9" fontId="5" fillId="18" borderId="1" xfId="0" applyNumberFormat="1" applyFont="1" applyFill="1" applyBorder="1" applyAlignment="1" applyProtection="1">
      <alignment horizontal="center" vertical="center"/>
      <protection hidden="1"/>
    </xf>
    <xf numFmtId="0" fontId="5" fillId="18" borderId="25" xfId="0" applyFont="1" applyFill="1" applyBorder="1" applyAlignment="1" applyProtection="1">
      <alignment horizontal="center" vertical="center"/>
      <protection hidden="1"/>
    </xf>
    <xf numFmtId="0" fontId="5" fillId="18" borderId="18" xfId="0" applyFont="1" applyFill="1" applyBorder="1" applyAlignment="1" applyProtection="1">
      <alignment horizontal="center" vertical="center"/>
      <protection hidden="1"/>
    </xf>
    <xf numFmtId="0" fontId="5" fillId="0" borderId="51"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5" fillId="0" borderId="56" xfId="0" applyFont="1" applyBorder="1" applyAlignment="1" applyProtection="1">
      <alignment horizontal="left" vertical="center" wrapText="1"/>
      <protection locked="0"/>
    </xf>
    <xf numFmtId="0" fontId="5" fillId="0" borderId="5" xfId="0" applyFont="1" applyFill="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9" fontId="5" fillId="18" borderId="55" xfId="0" applyNumberFormat="1" applyFont="1" applyFill="1" applyBorder="1" applyAlignment="1" applyProtection="1">
      <alignment horizontal="center" vertical="center"/>
      <protection hidden="1"/>
    </xf>
    <xf numFmtId="9" fontId="5" fillId="18" borderId="55" xfId="0" applyNumberFormat="1" applyFont="1" applyFill="1" applyBorder="1" applyAlignment="1" applyProtection="1">
      <alignment horizontal="center" vertical="center" wrapText="1"/>
      <protection hidden="1"/>
    </xf>
    <xf numFmtId="0" fontId="5" fillId="18" borderId="48" xfId="0" applyFont="1" applyFill="1" applyBorder="1" applyAlignment="1" applyProtection="1">
      <alignment horizontal="center" vertical="center"/>
      <protection hidden="1"/>
    </xf>
    <xf numFmtId="0" fontId="5" fillId="0" borderId="65"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18" borderId="55" xfId="0" applyFont="1" applyFill="1" applyBorder="1" applyAlignment="1" applyProtection="1">
      <alignment horizontal="center" vertical="center"/>
      <protection hidden="1"/>
    </xf>
    <xf numFmtId="0" fontId="5" fillId="0" borderId="64" xfId="0" applyFont="1" applyBorder="1" applyAlignment="1" applyProtection="1">
      <alignment horizontal="center" vertical="center" wrapText="1"/>
      <protection locked="0"/>
    </xf>
    <xf numFmtId="0" fontId="21" fillId="0" borderId="38" xfId="0" applyFont="1" applyBorder="1" applyAlignment="1" applyProtection="1">
      <alignment horizontal="left"/>
      <protection locked="0"/>
    </xf>
    <xf numFmtId="0" fontId="21" fillId="0" borderId="40" xfId="0" applyFont="1" applyBorder="1" applyAlignment="1" applyProtection="1">
      <alignment horizontal="left"/>
      <protection locked="0"/>
    </xf>
    <xf numFmtId="0" fontId="21" fillId="0" borderId="39" xfId="0" applyFont="1" applyBorder="1" applyAlignment="1" applyProtection="1">
      <alignment horizontal="left"/>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0" fillId="0" borderId="1" xfId="0" applyFont="1" applyFill="1" applyBorder="1" applyAlignment="1" applyProtection="1">
      <alignment horizontal="center" vertical="center" wrapText="1"/>
      <protection locked="0"/>
    </xf>
    <xf numFmtId="0" fontId="15" fillId="6" borderId="0" xfId="0" applyFont="1" applyFill="1" applyBorder="1" applyAlignment="1">
      <alignment horizontal="justify" vertical="center" wrapText="1"/>
    </xf>
    <xf numFmtId="0" fontId="3" fillId="15" borderId="23" xfId="0" applyFont="1" applyFill="1" applyBorder="1" applyAlignment="1">
      <alignment horizontal="center" vertical="center"/>
    </xf>
    <xf numFmtId="0" fontId="3" fillId="15" borderId="24" xfId="0" applyFont="1" applyFill="1" applyBorder="1" applyAlignment="1">
      <alignment horizontal="center" vertical="center"/>
    </xf>
    <xf numFmtId="0" fontId="3" fillId="15" borderId="25" xfId="0" applyFont="1" applyFill="1" applyBorder="1" applyAlignment="1">
      <alignment horizontal="center" vertical="center"/>
    </xf>
    <xf numFmtId="0" fontId="4" fillId="2" borderId="1" xfId="2" applyBorder="1" applyAlignment="1">
      <alignment horizontal="center"/>
    </xf>
    <xf numFmtId="0" fontId="3" fillId="15" borderId="8" xfId="0" applyFont="1" applyFill="1" applyBorder="1" applyAlignment="1">
      <alignment horizontal="center" vertical="center"/>
    </xf>
    <xf numFmtId="0" fontId="3" fillId="15" borderId="9" xfId="0" applyFont="1" applyFill="1" applyBorder="1" applyAlignment="1">
      <alignment horizontal="center" vertical="center"/>
    </xf>
    <xf numFmtId="0" fontId="3" fillId="15" borderId="10" xfId="0" applyFont="1" applyFill="1" applyBorder="1" applyAlignment="1">
      <alignment horizontal="center" vertical="center"/>
    </xf>
    <xf numFmtId="0" fontId="7" fillId="12" borderId="34" xfId="0" applyFont="1" applyFill="1" applyBorder="1" applyAlignment="1">
      <alignment horizontal="center" vertical="center" wrapText="1" readingOrder="1"/>
    </xf>
    <xf numFmtId="0" fontId="7" fillId="12" borderId="35" xfId="0" applyFont="1" applyFill="1" applyBorder="1" applyAlignment="1">
      <alignment horizontal="center" vertical="center" wrapText="1" readingOrder="1"/>
    </xf>
    <xf numFmtId="0" fontId="10" fillId="16" borderId="26" xfId="0" applyFont="1" applyFill="1" applyBorder="1" applyAlignment="1">
      <alignment horizontal="center" vertical="center" wrapText="1" readingOrder="1"/>
    </xf>
    <xf numFmtId="0" fontId="10" fillId="16" borderId="27" xfId="0" applyFont="1" applyFill="1" applyBorder="1" applyAlignment="1">
      <alignment horizontal="center" vertical="center" wrapText="1" readingOrder="1"/>
    </xf>
    <xf numFmtId="0" fontId="10" fillId="16" borderId="28" xfId="0" applyFont="1" applyFill="1" applyBorder="1" applyAlignment="1">
      <alignment horizontal="center" vertical="center" wrapText="1" readingOrder="1"/>
    </xf>
    <xf numFmtId="0" fontId="11" fillId="16" borderId="29" xfId="0" applyFont="1" applyFill="1" applyBorder="1" applyAlignment="1">
      <alignment horizontal="center" vertical="center" wrapText="1" readingOrder="1"/>
    </xf>
    <xf numFmtId="0" fontId="11" fillId="16" borderId="30" xfId="0" applyFont="1" applyFill="1" applyBorder="1" applyAlignment="1">
      <alignment horizontal="center" vertical="center" wrapText="1" readingOrder="1"/>
    </xf>
    <xf numFmtId="0" fontId="11" fillId="6" borderId="32" xfId="0" applyFont="1" applyFill="1" applyBorder="1" applyAlignment="1">
      <alignment horizontal="center" vertical="center" wrapText="1" readingOrder="1"/>
    </xf>
    <xf numFmtId="0" fontId="11" fillId="6" borderId="19" xfId="0" applyFont="1" applyFill="1" applyBorder="1" applyAlignment="1">
      <alignment horizontal="center" vertical="center" wrapText="1" readingOrder="1"/>
    </xf>
    <xf numFmtId="0" fontId="11" fillId="6" borderId="5" xfId="0" applyFont="1" applyFill="1" applyBorder="1" applyAlignment="1">
      <alignment horizontal="center" vertical="center" wrapText="1" readingOrder="1"/>
    </xf>
    <xf numFmtId="0" fontId="11" fillId="6" borderId="1" xfId="0" applyFont="1" applyFill="1" applyBorder="1" applyAlignment="1">
      <alignment horizontal="center" vertical="center" wrapText="1" readingOrder="1"/>
    </xf>
    <xf numFmtId="0" fontId="11" fillId="6" borderId="20"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39" fillId="0" borderId="68" xfId="0" applyFont="1" applyBorder="1" applyAlignment="1">
      <alignment horizontal="center" vertical="center" wrapText="1"/>
    </xf>
    <xf numFmtId="0" fontId="39" fillId="0" borderId="69" xfId="0" applyFont="1" applyBorder="1" applyAlignment="1">
      <alignment horizontal="center" vertical="center" wrapText="1"/>
    </xf>
    <xf numFmtId="0" fontId="39" fillId="0" borderId="70" xfId="0" applyFont="1" applyBorder="1" applyAlignment="1">
      <alignment horizontal="center" vertical="center" wrapText="1"/>
    </xf>
    <xf numFmtId="0" fontId="39" fillId="0" borderId="71" xfId="0" applyFont="1" applyBorder="1" applyAlignment="1">
      <alignment horizontal="center" vertical="center" wrapText="1"/>
    </xf>
  </cellXfs>
  <cellStyles count="3">
    <cellStyle name="Énfasis1" xfId="2" builtinId="29"/>
    <cellStyle name="Normal" xfId="0" builtinId="0"/>
    <cellStyle name="Porcentaje" xfId="1" builtinId="5"/>
  </cellStyles>
  <dxfs count="255">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1"/>
    </dxf>
    <dxf>
      <font>
        <b val="0"/>
        <i val="0"/>
        <strike val="0"/>
        <condense val="0"/>
        <extend val="0"/>
        <outline val="0"/>
        <shadow val="0"/>
        <u val="none"/>
        <vertAlign val="baseline"/>
        <sz val="11"/>
        <color theme="1"/>
        <name val="Calibri"/>
        <scheme val="minor"/>
      </font>
      <border diagonalUp="0" diagonalDown="0" outline="0">
        <left style="thin">
          <color theme="4"/>
        </left>
        <right style="thin">
          <color theme="4"/>
        </right>
        <top style="thin">
          <color theme="4"/>
        </top>
        <bottom/>
      </border>
    </dxf>
    <dxf>
      <font>
        <b val="0"/>
        <i val="0"/>
        <strike val="0"/>
        <condense val="0"/>
        <extend val="0"/>
        <outline val="0"/>
        <shadow val="0"/>
        <u val="none"/>
        <vertAlign val="baseline"/>
        <sz val="11"/>
        <color theme="1"/>
        <name val="Calibri"/>
        <scheme val="minor"/>
      </font>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scheme val="minor"/>
      </font>
      <border diagonalUp="0" diagonalDown="0">
        <left/>
        <right style="thin">
          <color theme="4"/>
        </right>
        <top style="thin">
          <color theme="4"/>
        </top>
        <bottom/>
        <vertical/>
        <horizontal/>
      </border>
    </dxf>
    <dxf>
      <border outline="0">
        <top style="thin">
          <color theme="4"/>
        </top>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op>
        <bottom/>
        <vertical/>
        <horizontal/>
      </border>
    </dxf>
    <dxf>
      <border outline="0">
        <top style="thin">
          <color theme="4"/>
        </top>
        <bottom style="thin">
          <color theme="4"/>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op>
        <bottom/>
        <vertical/>
        <horizontal/>
      </border>
    </dxf>
    <dxf>
      <border outline="0">
        <left style="thin">
          <color theme="4"/>
        </left>
        <top style="thin">
          <color theme="4"/>
        </top>
        <bottom style="thin">
          <color theme="4"/>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theme="1"/>
        </patternFill>
      </fill>
    </dxf>
    <dxf>
      <fill>
        <patternFill>
          <bgColor theme="1"/>
        </patternFill>
      </fill>
    </dxf>
    <dxf>
      <fill>
        <patternFill>
          <bgColor theme="1"/>
        </patternFill>
      </fill>
    </dxf>
    <dxf>
      <fill>
        <patternFill>
          <bgColor theme="1"/>
        </patternFill>
      </fill>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9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551295</xdr:colOff>
      <xdr:row>0</xdr:row>
      <xdr:rowOff>63500</xdr:rowOff>
    </xdr:from>
    <xdr:to>
      <xdr:col>1</xdr:col>
      <xdr:colOff>585932</xdr:colOff>
      <xdr:row>2</xdr:row>
      <xdr:rowOff>222438</xdr:rowOff>
    </xdr:to>
    <xdr:pic>
      <xdr:nvPicPr>
        <xdr:cNvPr id="2" name="Imagen 1">
          <a:extLst>
            <a:ext uri="{FF2B5EF4-FFF2-40B4-BE49-F238E27FC236}">
              <a16:creationId xmlns:a16="http://schemas.microsoft.com/office/drawing/2014/main" id="{A7E630E1-3107-4FFC-9F4C-55BD5216EEDA}"/>
            </a:ext>
          </a:extLst>
        </xdr:cNvPr>
        <xdr:cNvPicPr>
          <a:picLocks noChangeAspect="1"/>
        </xdr:cNvPicPr>
      </xdr:nvPicPr>
      <xdr:blipFill>
        <a:blip xmlns:r="http://schemas.openxmlformats.org/officeDocument/2006/relationships" r:embed="rId1"/>
        <a:stretch>
          <a:fillRect/>
        </a:stretch>
      </xdr:blipFill>
      <xdr:spPr>
        <a:xfrm>
          <a:off x="551295" y="63500"/>
          <a:ext cx="680220" cy="6775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bjetivos_estrategicos" displayName="objetivos_estrategicos" ref="A1:A12" totalsRowShown="0" headerRowDxfId="16" dataDxfId="15" tableBorderDxfId="14">
  <tableColumns count="1">
    <tableColumn id="1" xr3:uid="{00000000-0010-0000-0000-000001000000}" name="objetivos_estrategicos" dataDxfId="1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ocesos" displayName="Procesos" ref="B1:B21" totalsRowShown="0" headerRowDxfId="12" dataDxfId="11" tableBorderDxfId="10">
  <tableColumns count="1">
    <tableColumn id="1" xr3:uid="{00000000-0010-0000-0100-000001000000}" name="Procesos" dataDxfId="9"/>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impacto" displayName="impacto" ref="G1:G4" totalsRowShown="0" headerRowDxfId="8">
  <tableColumns count="1">
    <tableColumn id="1" xr3:uid="{00000000-0010-0000-0200-000001000000}" name="impacto"/>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ipos_riesgos" displayName="tipos_riesgos" ref="C1:F21" totalsRowShown="0" headerRowDxfId="7" dataDxfId="6" tableBorderDxfId="5">
  <sortState xmlns:xlrd2="http://schemas.microsoft.com/office/spreadsheetml/2017/richdata2" ref="E2:E12">
    <sortCondition ref="E2"/>
  </sortState>
  <tableColumns count="4">
    <tableColumn id="3" xr3:uid="{00000000-0010-0000-0300-000003000000}" name="Objetivo Procesos" dataDxfId="4"/>
    <tableColumn id="4" xr3:uid="{00000000-0010-0000-0300-000004000000}" name="Factor de Riesgo" dataDxfId="3"/>
    <tableColumn id="1" xr3:uid="{00000000-0010-0000-0300-000001000000}" name="Clasificación del Riesgo" dataDxfId="2"/>
    <tableColumn id="2" xr3:uid="{00000000-0010-0000-0300-000002000000}" name="Criterios de Impacto" dataDxfId="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ratamiento" displayName="tratamiento" ref="I1:I4" totalsRowShown="0">
  <tableColumns count="1">
    <tableColumn id="1" xr3:uid="{00000000-0010-0000-0400-000001000000}" name="Tipo de control"/>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ratamiento_corrupcion" displayName="tratamiento_corrupcion" ref="P1:P4" totalsRowShown="0" headerRowDxfId="0">
  <tableColumns count="1">
    <tableColumn id="1" xr3:uid="{00000000-0010-0000-0500-000001000000}" name="tratamiento_corrupcio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zoomScale="80" zoomScaleNormal="80" workbookViewId="0">
      <pane ySplit="1" topLeftCell="A2" activePane="bottomLeft" state="frozen"/>
      <selection pane="bottomLeft" activeCell="C48" sqref="C48"/>
    </sheetView>
  </sheetViews>
  <sheetFormatPr baseColWidth="10" defaultRowHeight="15" x14ac:dyDescent="0.25"/>
  <cols>
    <col min="1" max="1" width="12.5703125" style="157" customWidth="1"/>
    <col min="2" max="2" width="25.85546875" style="157" customWidth="1"/>
    <col min="3" max="3" width="143.140625" style="157" customWidth="1"/>
    <col min="4" max="4" width="11.42578125" style="157"/>
    <col min="5" max="5" width="11.42578125" style="157" customWidth="1"/>
    <col min="6" max="16384" width="11.42578125" style="157"/>
  </cols>
  <sheetData>
    <row r="1" spans="1:9" ht="27" thickBot="1" x14ac:dyDescent="0.45">
      <c r="A1" s="220" t="s">
        <v>278</v>
      </c>
      <c r="B1" s="220"/>
      <c r="C1" s="221"/>
      <c r="D1" s="156"/>
      <c r="E1" s="156"/>
      <c r="F1" s="156"/>
      <c r="G1" s="156"/>
      <c r="H1" s="156"/>
      <c r="I1" s="156"/>
    </row>
    <row r="2" spans="1:9" ht="27" thickBot="1" x14ac:dyDescent="0.45">
      <c r="A2" s="227" t="s">
        <v>92</v>
      </c>
      <c r="B2" s="227"/>
      <c r="C2" s="228"/>
      <c r="D2" s="156"/>
      <c r="E2" s="156"/>
      <c r="F2" s="156"/>
      <c r="G2" s="156"/>
      <c r="H2" s="156"/>
      <c r="I2" s="156"/>
    </row>
    <row r="3" spans="1:9" ht="24.75" customHeight="1" x14ac:dyDescent="0.25">
      <c r="A3" s="214" t="s">
        <v>99</v>
      </c>
      <c r="B3" s="215"/>
      <c r="C3" s="158" t="s">
        <v>97</v>
      </c>
      <c r="D3" s="156"/>
      <c r="E3" s="156"/>
      <c r="F3" s="156"/>
      <c r="G3" s="156"/>
      <c r="H3" s="156"/>
      <c r="I3" s="156"/>
    </row>
    <row r="4" spans="1:9" ht="20.25" customHeight="1" x14ac:dyDescent="0.25">
      <c r="A4" s="214" t="s">
        <v>100</v>
      </c>
      <c r="B4" s="215"/>
      <c r="C4" s="159" t="s">
        <v>112</v>
      </c>
      <c r="D4" s="156"/>
      <c r="E4" s="156"/>
      <c r="F4" s="156"/>
      <c r="G4" s="156"/>
      <c r="H4" s="156"/>
      <c r="I4" s="156"/>
    </row>
    <row r="5" spans="1:9" ht="23.25" customHeight="1" x14ac:dyDescent="0.25">
      <c r="A5" s="214" t="s">
        <v>101</v>
      </c>
      <c r="B5" s="215"/>
      <c r="C5" s="159" t="s">
        <v>111</v>
      </c>
      <c r="D5" s="156"/>
      <c r="E5" s="156"/>
      <c r="F5" s="156"/>
      <c r="G5" s="156"/>
      <c r="H5" s="156"/>
      <c r="I5" s="156"/>
    </row>
    <row r="6" spans="1:9" ht="22.5" customHeight="1" x14ac:dyDescent="0.25">
      <c r="A6" s="214" t="s">
        <v>102</v>
      </c>
      <c r="B6" s="215"/>
      <c r="C6" s="159" t="s">
        <v>160</v>
      </c>
      <c r="D6" s="156"/>
      <c r="E6" s="156"/>
      <c r="F6" s="156"/>
      <c r="G6" s="156"/>
      <c r="H6" s="156"/>
      <c r="I6" s="156"/>
    </row>
    <row r="7" spans="1:9" ht="52.5" customHeight="1" x14ac:dyDescent="0.25">
      <c r="A7" s="214" t="s">
        <v>271</v>
      </c>
      <c r="B7" s="215"/>
      <c r="C7" s="159" t="s">
        <v>272</v>
      </c>
      <c r="D7" s="156"/>
      <c r="E7" s="156"/>
      <c r="F7" s="156"/>
      <c r="G7" s="156"/>
      <c r="H7" s="156"/>
      <c r="I7" s="156"/>
    </row>
    <row r="8" spans="1:9" ht="92.25" customHeight="1" x14ac:dyDescent="0.25">
      <c r="A8" s="214" t="s">
        <v>215</v>
      </c>
      <c r="B8" s="215"/>
      <c r="C8" s="159" t="s">
        <v>217</v>
      </c>
      <c r="D8" s="156"/>
      <c r="E8" s="156"/>
      <c r="F8" s="156"/>
      <c r="G8" s="156"/>
      <c r="H8" s="156"/>
      <c r="I8" s="156"/>
    </row>
    <row r="9" spans="1:9" ht="36" customHeight="1" x14ac:dyDescent="0.25">
      <c r="A9" s="214" t="s">
        <v>216</v>
      </c>
      <c r="B9" s="215"/>
      <c r="C9" s="159" t="s">
        <v>98</v>
      </c>
      <c r="D9" s="156"/>
      <c r="E9" s="156"/>
      <c r="F9" s="156"/>
      <c r="G9" s="156"/>
      <c r="H9" s="156"/>
      <c r="I9" s="156"/>
    </row>
    <row r="10" spans="1:9" ht="38.25" customHeight="1" x14ac:dyDescent="0.25">
      <c r="A10" s="214" t="s">
        <v>233</v>
      </c>
      <c r="B10" s="215"/>
      <c r="C10" s="159" t="s">
        <v>230</v>
      </c>
      <c r="D10" s="156"/>
      <c r="E10" s="156"/>
      <c r="F10" s="156"/>
      <c r="G10" s="156"/>
      <c r="H10" s="156"/>
      <c r="I10" s="156"/>
    </row>
    <row r="11" spans="1:9" ht="80.25" customHeight="1" x14ac:dyDescent="0.25">
      <c r="A11" s="214" t="s">
        <v>195</v>
      </c>
      <c r="B11" s="215"/>
      <c r="C11" s="159" t="s">
        <v>152</v>
      </c>
      <c r="D11" s="156"/>
      <c r="E11" s="156"/>
      <c r="F11" s="156"/>
      <c r="G11" s="156"/>
      <c r="H11" s="156"/>
      <c r="I11" s="156"/>
    </row>
    <row r="12" spans="1:9" ht="29.25" customHeight="1" thickBot="1" x14ac:dyDescent="0.3">
      <c r="A12" s="222" t="s">
        <v>231</v>
      </c>
      <c r="B12" s="223"/>
      <c r="C12" s="162" t="s">
        <v>145</v>
      </c>
      <c r="D12" s="156"/>
      <c r="E12" s="156"/>
      <c r="F12" s="156"/>
      <c r="G12" s="156"/>
      <c r="H12" s="156"/>
      <c r="I12" s="156"/>
    </row>
    <row r="13" spans="1:9" ht="207.75" customHeight="1" thickBot="1" x14ac:dyDescent="0.3">
      <c r="A13" s="222" t="s">
        <v>196</v>
      </c>
      <c r="B13" s="223"/>
      <c r="C13" s="163" t="s">
        <v>235</v>
      </c>
      <c r="D13" s="156"/>
      <c r="E13" s="156"/>
      <c r="F13" s="156"/>
      <c r="G13" s="156"/>
      <c r="H13" s="156"/>
      <c r="I13" s="156"/>
    </row>
    <row r="14" spans="1:9" ht="28.5" customHeight="1" thickBot="1" x14ac:dyDescent="0.45">
      <c r="A14" s="227" t="s">
        <v>93</v>
      </c>
      <c r="B14" s="227"/>
      <c r="C14" s="228"/>
      <c r="D14" s="156"/>
      <c r="E14" s="156"/>
      <c r="F14" s="156"/>
      <c r="G14" s="156"/>
      <c r="H14" s="156"/>
      <c r="I14" s="156"/>
    </row>
    <row r="15" spans="1:9" ht="34.5" customHeight="1" x14ac:dyDescent="0.25">
      <c r="A15" s="218" t="s">
        <v>113</v>
      </c>
      <c r="B15" s="219"/>
      <c r="C15" s="158" t="s">
        <v>117</v>
      </c>
      <c r="D15" s="156"/>
      <c r="E15" s="156"/>
      <c r="F15" s="156"/>
      <c r="G15" s="156"/>
      <c r="H15" s="156"/>
      <c r="I15" s="156"/>
    </row>
    <row r="16" spans="1:9" ht="37.5" customHeight="1" x14ac:dyDescent="0.25">
      <c r="A16" s="214" t="s">
        <v>114</v>
      </c>
      <c r="B16" s="215"/>
      <c r="C16" s="159" t="s">
        <v>153</v>
      </c>
      <c r="D16" s="156"/>
      <c r="E16" s="156"/>
      <c r="F16" s="156"/>
      <c r="G16" s="156"/>
      <c r="H16" s="156"/>
      <c r="I16" s="156"/>
    </row>
    <row r="17" spans="1:9" ht="42" customHeight="1" x14ac:dyDescent="0.25">
      <c r="A17" s="214" t="s">
        <v>115</v>
      </c>
      <c r="B17" s="215"/>
      <c r="C17" s="159" t="s">
        <v>153</v>
      </c>
      <c r="D17" s="156"/>
      <c r="E17" s="156"/>
      <c r="F17" s="156"/>
      <c r="G17" s="156"/>
      <c r="H17" s="156"/>
      <c r="I17" s="156"/>
    </row>
    <row r="18" spans="1:9" ht="69.75" customHeight="1" x14ac:dyDescent="0.25">
      <c r="A18" s="214" t="s">
        <v>116</v>
      </c>
      <c r="B18" s="215"/>
      <c r="C18" s="159" t="s">
        <v>151</v>
      </c>
      <c r="D18" s="156"/>
      <c r="E18" s="156"/>
      <c r="F18" s="156"/>
      <c r="G18" s="156"/>
      <c r="H18" s="156"/>
      <c r="I18" s="156"/>
    </row>
    <row r="19" spans="1:9" ht="51.75" customHeight="1" x14ac:dyDescent="0.25">
      <c r="A19" s="225" t="s">
        <v>146</v>
      </c>
      <c r="B19" s="226"/>
      <c r="C19" s="159" t="s">
        <v>154</v>
      </c>
      <c r="D19" s="156"/>
      <c r="E19" s="156"/>
      <c r="F19" s="156"/>
      <c r="G19" s="156"/>
      <c r="H19" s="156"/>
      <c r="I19" s="156"/>
    </row>
    <row r="20" spans="1:9" ht="30.75" customHeight="1" x14ac:dyDescent="0.25">
      <c r="A20" s="225" t="s">
        <v>124</v>
      </c>
      <c r="B20" s="226"/>
      <c r="C20" s="159" t="s">
        <v>155</v>
      </c>
      <c r="D20" s="156"/>
      <c r="E20" s="156"/>
      <c r="F20" s="156"/>
      <c r="G20" s="156"/>
      <c r="H20" s="156"/>
      <c r="I20" s="156"/>
    </row>
    <row r="21" spans="1:9" ht="47.25" customHeight="1" thickBot="1" x14ac:dyDescent="0.3">
      <c r="A21" s="222" t="s">
        <v>125</v>
      </c>
      <c r="B21" s="223"/>
      <c r="C21" s="163" t="s">
        <v>156</v>
      </c>
      <c r="D21" s="156"/>
      <c r="E21" s="156"/>
      <c r="F21" s="156"/>
      <c r="G21" s="156"/>
      <c r="H21" s="156"/>
      <c r="I21" s="156"/>
    </row>
    <row r="22" spans="1:9" ht="27.75" customHeight="1" thickBot="1" x14ac:dyDescent="0.45">
      <c r="A22" s="227" t="s">
        <v>94</v>
      </c>
      <c r="B22" s="227"/>
      <c r="C22" s="228"/>
      <c r="D22" s="156"/>
      <c r="E22" s="156"/>
      <c r="F22" s="156"/>
      <c r="G22" s="156"/>
      <c r="H22" s="156"/>
      <c r="I22" s="156"/>
    </row>
    <row r="23" spans="1:9" ht="28.5" customHeight="1" x14ac:dyDescent="0.25">
      <c r="A23" s="218" t="s">
        <v>103</v>
      </c>
      <c r="B23" s="219"/>
      <c r="C23" s="158" t="s">
        <v>118</v>
      </c>
      <c r="D23" s="156"/>
      <c r="E23" s="156"/>
      <c r="F23" s="156"/>
      <c r="G23" s="156"/>
      <c r="H23" s="156"/>
      <c r="I23" s="156"/>
    </row>
    <row r="24" spans="1:9" ht="137.25" customHeight="1" x14ac:dyDescent="0.25">
      <c r="A24" s="229" t="s">
        <v>128</v>
      </c>
      <c r="B24" s="160" t="s">
        <v>213</v>
      </c>
      <c r="C24" s="159" t="s">
        <v>214</v>
      </c>
      <c r="D24" s="156"/>
      <c r="E24" s="156"/>
      <c r="F24" s="156"/>
      <c r="G24" s="156"/>
      <c r="H24" s="156"/>
      <c r="I24" s="156"/>
    </row>
    <row r="25" spans="1:9" x14ac:dyDescent="0.25">
      <c r="A25" s="230"/>
      <c r="B25" s="161" t="s">
        <v>208</v>
      </c>
      <c r="C25" s="159" t="s">
        <v>162</v>
      </c>
      <c r="D25" s="156"/>
      <c r="E25" s="156"/>
      <c r="F25" s="156"/>
      <c r="G25" s="156"/>
      <c r="H25" s="156"/>
      <c r="I25" s="156"/>
    </row>
    <row r="26" spans="1:9" ht="30.75" customHeight="1" x14ac:dyDescent="0.25">
      <c r="A26" s="230"/>
      <c r="B26" s="161" t="s">
        <v>209</v>
      </c>
      <c r="C26" s="159" t="s">
        <v>147</v>
      </c>
      <c r="D26" s="156"/>
      <c r="E26" s="156"/>
      <c r="F26" s="156"/>
      <c r="G26" s="156"/>
      <c r="H26" s="156"/>
      <c r="I26" s="156"/>
    </row>
    <row r="27" spans="1:9" ht="25.5" customHeight="1" x14ac:dyDescent="0.25">
      <c r="A27" s="230"/>
      <c r="B27" s="161" t="s">
        <v>210</v>
      </c>
      <c r="C27" s="159" t="s">
        <v>148</v>
      </c>
      <c r="D27" s="156"/>
      <c r="E27" s="156"/>
      <c r="F27" s="156"/>
      <c r="G27" s="156"/>
      <c r="H27" s="156"/>
      <c r="I27" s="156"/>
    </row>
    <row r="28" spans="1:9" ht="23.25" customHeight="1" x14ac:dyDescent="0.25">
      <c r="A28" s="230"/>
      <c r="B28" s="161" t="s">
        <v>211</v>
      </c>
      <c r="C28" s="159" t="s">
        <v>198</v>
      </c>
      <c r="D28" s="156"/>
      <c r="E28" s="156"/>
      <c r="F28" s="156"/>
      <c r="G28" s="156"/>
      <c r="H28" s="156"/>
      <c r="I28" s="156"/>
    </row>
    <row r="29" spans="1:9" ht="37.5" customHeight="1" x14ac:dyDescent="0.25">
      <c r="A29" s="230"/>
      <c r="B29" s="161" t="s">
        <v>212</v>
      </c>
      <c r="C29" s="159" t="s">
        <v>199</v>
      </c>
      <c r="D29" s="156"/>
      <c r="E29" s="156"/>
      <c r="F29" s="156"/>
      <c r="G29" s="156"/>
      <c r="H29" s="156"/>
      <c r="I29" s="156"/>
    </row>
    <row r="30" spans="1:9" ht="24" customHeight="1" x14ac:dyDescent="0.25">
      <c r="A30" s="230"/>
      <c r="B30" s="161" t="s">
        <v>137</v>
      </c>
      <c r="C30" s="159" t="s">
        <v>149</v>
      </c>
      <c r="D30" s="156"/>
      <c r="E30" s="156"/>
      <c r="F30" s="156"/>
      <c r="G30" s="156"/>
      <c r="H30" s="156"/>
      <c r="I30" s="156"/>
    </row>
    <row r="31" spans="1:9" ht="37.5" customHeight="1" x14ac:dyDescent="0.25">
      <c r="A31" s="230"/>
      <c r="B31" s="161" t="s">
        <v>138</v>
      </c>
      <c r="C31" s="159" t="s">
        <v>207</v>
      </c>
      <c r="D31" s="156"/>
      <c r="E31" s="156"/>
      <c r="F31" s="156"/>
      <c r="G31" s="156"/>
      <c r="H31" s="156"/>
      <c r="I31" s="156"/>
    </row>
    <row r="32" spans="1:9" ht="27" customHeight="1" x14ac:dyDescent="0.25">
      <c r="A32" s="214" t="s">
        <v>187</v>
      </c>
      <c r="B32" s="215"/>
      <c r="C32" s="159" t="s">
        <v>206</v>
      </c>
      <c r="D32" s="156"/>
      <c r="E32" s="156"/>
      <c r="F32" s="156"/>
      <c r="G32" s="156"/>
      <c r="H32" s="156"/>
      <c r="I32" s="156"/>
    </row>
    <row r="33" spans="1:9" ht="22.5" customHeight="1" x14ac:dyDescent="0.25">
      <c r="A33" s="214" t="s">
        <v>189</v>
      </c>
      <c r="B33" s="215"/>
      <c r="C33" s="159" t="s">
        <v>157</v>
      </c>
      <c r="D33" s="156"/>
      <c r="E33" s="156"/>
      <c r="F33" s="156"/>
      <c r="G33" s="156"/>
      <c r="H33" s="156"/>
      <c r="I33" s="156"/>
    </row>
    <row r="34" spans="1:9" ht="22.5" customHeight="1" x14ac:dyDescent="0.25">
      <c r="A34" s="224" t="s">
        <v>3</v>
      </c>
      <c r="B34" s="161" t="s">
        <v>193</v>
      </c>
      <c r="C34" s="164" t="s">
        <v>119</v>
      </c>
      <c r="D34" s="156"/>
      <c r="E34" s="156"/>
      <c r="F34" s="156"/>
      <c r="G34" s="156"/>
      <c r="H34" s="156"/>
      <c r="I34" s="156"/>
    </row>
    <row r="35" spans="1:9" ht="32.25" customHeight="1" x14ac:dyDescent="0.25">
      <c r="A35" s="224"/>
      <c r="B35" s="161" t="s">
        <v>194</v>
      </c>
      <c r="C35" s="164" t="s">
        <v>120</v>
      </c>
      <c r="D35" s="156"/>
      <c r="E35" s="156"/>
      <c r="F35" s="156"/>
      <c r="G35" s="156"/>
      <c r="H35" s="156"/>
      <c r="I35" s="156"/>
    </row>
    <row r="36" spans="1:9" ht="42.75" customHeight="1" thickBot="1" x14ac:dyDescent="0.3">
      <c r="A36" s="224"/>
      <c r="B36" s="161" t="s">
        <v>192</v>
      </c>
      <c r="C36" s="159" t="s">
        <v>158</v>
      </c>
      <c r="D36" s="156"/>
      <c r="E36" s="156"/>
      <c r="F36" s="156"/>
      <c r="G36" s="156"/>
      <c r="H36" s="156"/>
      <c r="I36" s="156"/>
    </row>
    <row r="37" spans="1:9" ht="32.25" customHeight="1" thickBot="1" x14ac:dyDescent="0.45">
      <c r="A37" s="227" t="s">
        <v>95</v>
      </c>
      <c r="B37" s="227"/>
      <c r="C37" s="228"/>
      <c r="D37" s="156"/>
      <c r="E37" s="156"/>
      <c r="F37" s="156"/>
      <c r="G37" s="156"/>
      <c r="H37" s="156"/>
      <c r="I37" s="156"/>
    </row>
    <row r="38" spans="1:9" ht="31.5" customHeight="1" x14ac:dyDescent="0.25">
      <c r="A38" s="218" t="s">
        <v>104</v>
      </c>
      <c r="B38" s="219"/>
      <c r="C38" s="158" t="s">
        <v>159</v>
      </c>
      <c r="D38" s="156"/>
      <c r="E38" s="156"/>
      <c r="F38" s="156"/>
      <c r="G38" s="156"/>
      <c r="H38" s="156"/>
      <c r="I38" s="156"/>
    </row>
    <row r="39" spans="1:9" ht="31.5" customHeight="1" x14ac:dyDescent="0.25">
      <c r="A39" s="214" t="s">
        <v>105</v>
      </c>
      <c r="B39" s="215"/>
      <c r="C39" s="159" t="s">
        <v>159</v>
      </c>
      <c r="D39" s="156"/>
      <c r="E39" s="156"/>
      <c r="F39" s="156"/>
      <c r="G39" s="156"/>
      <c r="H39" s="156"/>
      <c r="I39" s="156"/>
    </row>
    <row r="40" spans="1:9" ht="30" customHeight="1" x14ac:dyDescent="0.25">
      <c r="A40" s="214" t="s">
        <v>106</v>
      </c>
      <c r="B40" s="215"/>
      <c r="C40" s="159" t="s">
        <v>159</v>
      </c>
      <c r="D40" s="156"/>
      <c r="E40" s="156"/>
      <c r="F40" s="156"/>
      <c r="G40" s="156"/>
      <c r="H40" s="156"/>
      <c r="I40" s="156"/>
    </row>
    <row r="41" spans="1:9" ht="36" customHeight="1" x14ac:dyDescent="0.25">
      <c r="A41" s="214" t="s">
        <v>107</v>
      </c>
      <c r="B41" s="215"/>
      <c r="C41" s="159" t="s">
        <v>159</v>
      </c>
      <c r="D41" s="156"/>
      <c r="E41" s="156"/>
      <c r="F41" s="156"/>
      <c r="G41" s="156"/>
      <c r="H41" s="156"/>
      <c r="I41" s="156"/>
    </row>
    <row r="42" spans="1:9" ht="31.5" customHeight="1" x14ac:dyDescent="0.25">
      <c r="A42" s="214" t="s">
        <v>108</v>
      </c>
      <c r="B42" s="215"/>
      <c r="C42" s="159" t="s">
        <v>159</v>
      </c>
      <c r="D42" s="156"/>
      <c r="E42" s="156"/>
      <c r="F42" s="156"/>
      <c r="G42" s="156"/>
      <c r="H42" s="156"/>
      <c r="I42" s="156"/>
    </row>
    <row r="43" spans="1:9" ht="34.5" customHeight="1" thickBot="1" x14ac:dyDescent="0.3">
      <c r="A43" s="222" t="s">
        <v>109</v>
      </c>
      <c r="B43" s="223"/>
      <c r="C43" s="165" t="s">
        <v>150</v>
      </c>
      <c r="D43" s="156"/>
      <c r="E43" s="156"/>
      <c r="F43" s="156"/>
      <c r="G43" s="156"/>
      <c r="H43" s="156"/>
      <c r="I43" s="156"/>
    </row>
    <row r="44" spans="1:9" ht="24" customHeight="1" thickBot="1" x14ac:dyDescent="0.45">
      <c r="A44" s="227" t="s">
        <v>96</v>
      </c>
      <c r="B44" s="227"/>
      <c r="C44" s="228"/>
      <c r="D44" s="156"/>
      <c r="E44" s="156"/>
      <c r="F44" s="156"/>
      <c r="G44" s="156"/>
      <c r="H44" s="156"/>
      <c r="I44" s="156"/>
    </row>
    <row r="45" spans="1:9" ht="36.75" customHeight="1" x14ac:dyDescent="0.25">
      <c r="A45" s="218" t="s">
        <v>110</v>
      </c>
      <c r="B45" s="219"/>
      <c r="C45" s="194" t="s">
        <v>200</v>
      </c>
      <c r="D45" s="156"/>
      <c r="E45" s="156"/>
      <c r="F45" s="156"/>
      <c r="G45" s="156"/>
      <c r="H45" s="156"/>
      <c r="I45" s="156"/>
    </row>
    <row r="46" spans="1:9" ht="24" customHeight="1" x14ac:dyDescent="0.25">
      <c r="A46" s="214" t="s">
        <v>132</v>
      </c>
      <c r="B46" s="215"/>
      <c r="C46" s="166" t="s">
        <v>203</v>
      </c>
      <c r="D46" s="156"/>
      <c r="E46" s="156"/>
      <c r="F46" s="156"/>
      <c r="G46" s="156"/>
      <c r="H46" s="156"/>
      <c r="I46" s="156"/>
    </row>
    <row r="47" spans="1:9" ht="27" customHeight="1" x14ac:dyDescent="0.25">
      <c r="A47" s="214" t="s">
        <v>133</v>
      </c>
      <c r="B47" s="215"/>
      <c r="C47" s="166" t="s">
        <v>204</v>
      </c>
      <c r="D47" s="156"/>
      <c r="E47" s="156"/>
      <c r="F47" s="156"/>
      <c r="G47" s="156"/>
      <c r="H47" s="156"/>
      <c r="I47" s="156"/>
    </row>
    <row r="48" spans="1:9" ht="29.25" customHeight="1" x14ac:dyDescent="0.25">
      <c r="A48" s="214" t="s">
        <v>134</v>
      </c>
      <c r="B48" s="215"/>
      <c r="C48" s="166" t="s">
        <v>279</v>
      </c>
      <c r="D48" s="156"/>
      <c r="E48" s="156"/>
      <c r="F48" s="156"/>
      <c r="G48" s="156"/>
      <c r="H48" s="156"/>
      <c r="I48" s="156"/>
    </row>
    <row r="49" spans="1:9" ht="43.5" customHeight="1" x14ac:dyDescent="0.25">
      <c r="A49" s="214" t="s">
        <v>135</v>
      </c>
      <c r="B49" s="215"/>
      <c r="C49" s="167" t="s">
        <v>201</v>
      </c>
      <c r="D49" s="156"/>
      <c r="E49" s="156"/>
      <c r="F49" s="156"/>
      <c r="G49" s="156"/>
      <c r="H49" s="156"/>
      <c r="I49" s="156"/>
    </row>
    <row r="50" spans="1:9" ht="42.75" customHeight="1" thickBot="1" x14ac:dyDescent="0.3">
      <c r="A50" s="216" t="s">
        <v>205</v>
      </c>
      <c r="B50" s="217"/>
      <c r="C50" s="195" t="s">
        <v>202</v>
      </c>
      <c r="D50" s="156"/>
      <c r="E50" s="156"/>
      <c r="F50" s="156"/>
      <c r="G50" s="156"/>
      <c r="H50" s="156"/>
      <c r="I50" s="156"/>
    </row>
    <row r="51" spans="1:9" x14ac:dyDescent="0.25">
      <c r="A51" s="156"/>
      <c r="B51" s="156"/>
      <c r="C51" s="156"/>
      <c r="D51" s="156"/>
      <c r="E51" s="156"/>
      <c r="F51" s="156"/>
      <c r="G51" s="156"/>
      <c r="H51" s="156"/>
      <c r="I51" s="156"/>
    </row>
    <row r="52" spans="1:9" x14ac:dyDescent="0.25">
      <c r="A52" s="156"/>
      <c r="B52" s="156"/>
      <c r="C52" s="156"/>
      <c r="D52" s="156"/>
      <c r="E52" s="156"/>
      <c r="F52" s="156"/>
      <c r="G52" s="156"/>
      <c r="H52" s="156"/>
      <c r="I52" s="156"/>
    </row>
    <row r="53" spans="1:9" x14ac:dyDescent="0.25">
      <c r="A53" s="156"/>
      <c r="B53" s="156"/>
      <c r="C53" s="156"/>
      <c r="D53" s="156"/>
      <c r="E53" s="156"/>
      <c r="F53" s="156"/>
      <c r="G53" s="156"/>
      <c r="H53" s="156"/>
      <c r="I53" s="156"/>
    </row>
    <row r="54" spans="1:9" x14ac:dyDescent="0.25">
      <c r="A54" s="156"/>
      <c r="B54" s="156"/>
      <c r="C54" s="156"/>
      <c r="D54" s="156"/>
      <c r="E54" s="156"/>
      <c r="F54" s="156"/>
      <c r="G54" s="156"/>
      <c r="H54" s="156"/>
      <c r="I54" s="156"/>
    </row>
    <row r="55" spans="1:9" x14ac:dyDescent="0.25">
      <c r="A55" s="156"/>
      <c r="B55" s="156"/>
      <c r="C55" s="156"/>
      <c r="D55" s="156"/>
      <c r="E55" s="156"/>
      <c r="F55" s="156"/>
      <c r="G55" s="156"/>
      <c r="H55" s="156"/>
      <c r="I55" s="156"/>
    </row>
    <row r="56" spans="1:9" x14ac:dyDescent="0.25">
      <c r="A56" s="156"/>
      <c r="B56" s="156"/>
      <c r="C56" s="156"/>
      <c r="D56" s="156"/>
      <c r="E56" s="156"/>
      <c r="F56" s="156"/>
      <c r="G56" s="156"/>
      <c r="H56" s="156"/>
      <c r="I56" s="156"/>
    </row>
    <row r="57" spans="1:9" x14ac:dyDescent="0.25">
      <c r="A57" s="156"/>
      <c r="B57" s="156"/>
      <c r="C57" s="156"/>
      <c r="D57" s="156"/>
      <c r="E57" s="156"/>
      <c r="F57" s="156"/>
      <c r="G57" s="156"/>
      <c r="H57" s="156"/>
      <c r="I57" s="156"/>
    </row>
    <row r="58" spans="1:9" x14ac:dyDescent="0.25">
      <c r="A58" s="156"/>
      <c r="B58" s="156"/>
      <c r="C58" s="156"/>
      <c r="D58" s="156"/>
      <c r="E58" s="156"/>
      <c r="F58" s="156"/>
      <c r="G58" s="156"/>
      <c r="H58" s="156"/>
      <c r="I58" s="156"/>
    </row>
    <row r="59" spans="1:9" x14ac:dyDescent="0.25">
      <c r="A59" s="156"/>
      <c r="B59" s="156"/>
      <c r="C59" s="156"/>
      <c r="D59" s="156"/>
      <c r="E59" s="156"/>
      <c r="F59" s="156"/>
      <c r="G59" s="156"/>
      <c r="H59" s="156"/>
      <c r="I59" s="156"/>
    </row>
  </sheetData>
  <sheetProtection algorithmName="SHA-512" hashValue="Xqr4QlMFcZOXSjm75nagYq9xqSExrCM3XgDnhob1oGR0nD1GoRo+hrmXWWtuvdJm0e5RGIXnhwqGPFuKccpMlQ==" saltValue="4MnL73t/a9nkOVtsjCZGVg==" spinCount="100000" formatCells="0" formatColumns="0" formatRows="0" insertColumns="0" insertRows="0" insertHyperlinks="0" deleteColumns="0" deleteRows="0" sort="0" autoFilter="0" pivotTables="0"/>
  <mergeCells count="41">
    <mergeCell ref="A2:C2"/>
    <mergeCell ref="A14:C14"/>
    <mergeCell ref="A22:C22"/>
    <mergeCell ref="A37:C37"/>
    <mergeCell ref="A44:C44"/>
    <mergeCell ref="A24:A31"/>
    <mergeCell ref="A19:B19"/>
    <mergeCell ref="A10:B10"/>
    <mergeCell ref="A11:B11"/>
    <mergeCell ref="A13:B13"/>
    <mergeCell ref="A16:B16"/>
    <mergeCell ref="A17:B17"/>
    <mergeCell ref="A12:B12"/>
    <mergeCell ref="A6:B6"/>
    <mergeCell ref="A8:B8"/>
    <mergeCell ref="A9:B9"/>
    <mergeCell ref="A1:C1"/>
    <mergeCell ref="A42:B42"/>
    <mergeCell ref="A43:B43"/>
    <mergeCell ref="A23:B23"/>
    <mergeCell ref="A32:B32"/>
    <mergeCell ref="A34:A36"/>
    <mergeCell ref="A38:B38"/>
    <mergeCell ref="A39:B39"/>
    <mergeCell ref="A40:B40"/>
    <mergeCell ref="A41:B41"/>
    <mergeCell ref="A15:B15"/>
    <mergeCell ref="A20:B20"/>
    <mergeCell ref="A21:B21"/>
    <mergeCell ref="A3:B3"/>
    <mergeCell ref="A4:B4"/>
    <mergeCell ref="A5:B5"/>
    <mergeCell ref="A18:B18"/>
    <mergeCell ref="A33:B33"/>
    <mergeCell ref="A7:B7"/>
    <mergeCell ref="A49:B49"/>
    <mergeCell ref="A50:B50"/>
    <mergeCell ref="A45:B45"/>
    <mergeCell ref="A46:B46"/>
    <mergeCell ref="A47:B47"/>
    <mergeCell ref="A48:B48"/>
  </mergeCell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509A-3472-4BA4-9FDF-95C255D91E21}">
  <dimension ref="A1:AGE14"/>
  <sheetViews>
    <sheetView tabSelected="1" zoomScale="80" zoomScaleNormal="80" workbookViewId="0">
      <selection activeCell="AU7" sqref="AU7:AU8"/>
    </sheetView>
  </sheetViews>
  <sheetFormatPr baseColWidth="10" defaultRowHeight="15" x14ac:dyDescent="0.25"/>
  <cols>
    <col min="1" max="1" width="9.7109375" style="140" customWidth="1"/>
    <col min="2" max="2" width="15" style="140" customWidth="1"/>
    <col min="3" max="3" width="15.7109375" style="140" customWidth="1"/>
    <col min="4" max="4" width="33.7109375" style="140" customWidth="1"/>
    <col min="5" max="5" width="27.42578125" style="155" customWidth="1"/>
    <col min="6" max="6" width="24.85546875" style="155" customWidth="1"/>
    <col min="7" max="7" width="14.5703125" style="140" customWidth="1"/>
    <col min="8" max="8" width="24.7109375" style="140" customWidth="1"/>
    <col min="9" max="9" width="28.140625" style="140" customWidth="1"/>
    <col min="10" max="10" width="33.28515625" style="140" customWidth="1"/>
    <col min="11" max="11" width="17" style="140" customWidth="1"/>
    <col min="12" max="12" width="14.7109375" style="140" customWidth="1"/>
    <col min="13" max="13" width="11.42578125" style="140"/>
    <col min="14" max="14" width="8.28515625" style="140" customWidth="1"/>
    <col min="15" max="15" width="12.42578125" style="140" customWidth="1"/>
    <col min="16" max="16" width="28" style="140" customWidth="1"/>
    <col min="17" max="20" width="11.42578125" style="140"/>
    <col min="21" max="21" width="37.42578125" style="140" customWidth="1"/>
    <col min="22" max="22" width="14.42578125" style="140" customWidth="1"/>
    <col min="23" max="23" width="14" style="140" customWidth="1"/>
    <col min="24" max="24" width="17" style="140" customWidth="1"/>
    <col min="25" max="25" width="19" style="140" customWidth="1"/>
    <col min="26" max="26" width="16.85546875" style="140" customWidth="1"/>
    <col min="27" max="27" width="14.85546875" style="140" customWidth="1"/>
    <col min="28" max="29" width="16.7109375" style="140" customWidth="1"/>
    <col min="30" max="30" width="13.7109375" style="140" customWidth="1"/>
    <col min="31" max="33" width="11.42578125" style="140"/>
    <col min="34" max="34" width="10.7109375" style="140" customWidth="1"/>
    <col min="35" max="35" width="10" style="140" customWidth="1"/>
    <col min="36" max="38" width="11.42578125" style="140"/>
    <col min="39" max="39" width="11.42578125" style="196"/>
    <col min="40" max="40" width="24.5703125" style="140" customWidth="1"/>
    <col min="41" max="41" width="20" style="140" customWidth="1"/>
    <col min="42" max="42" width="29.7109375" style="197" customWidth="1"/>
    <col min="43" max="43" width="16.140625" style="140" customWidth="1"/>
    <col min="44" max="44" width="17.5703125" style="140" customWidth="1"/>
    <col min="45" max="45" width="15.42578125" style="200" customWidth="1"/>
    <col min="46" max="46" width="16.85546875" style="140" customWidth="1"/>
    <col min="47" max="47" width="22.42578125" style="140" customWidth="1"/>
    <col min="48" max="48" width="23.7109375" style="140" customWidth="1"/>
    <col min="49" max="16384" width="11.42578125" style="140"/>
  </cols>
  <sheetData>
    <row r="1" spans="1:863" s="201" customFormat="1" ht="22.5" customHeight="1" x14ac:dyDescent="0.25">
      <c r="A1" s="249"/>
      <c r="B1" s="249"/>
      <c r="C1" s="250" t="s">
        <v>237</v>
      </c>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02" t="s">
        <v>297</v>
      </c>
      <c r="AV1" s="203" t="s">
        <v>300</v>
      </c>
    </row>
    <row r="2" spans="1:863" s="201" customFormat="1" ht="18" customHeight="1" x14ac:dyDescent="0.25">
      <c r="A2" s="249"/>
      <c r="B2" s="249"/>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02" t="s">
        <v>298</v>
      </c>
      <c r="AV2" s="203">
        <v>1</v>
      </c>
    </row>
    <row r="3" spans="1:863" ht="22.5" customHeight="1" x14ac:dyDescent="0.25">
      <c r="A3" s="249"/>
      <c r="B3" s="249"/>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02" t="s">
        <v>299</v>
      </c>
      <c r="AV3" s="204">
        <v>44531</v>
      </c>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c r="JS3" s="155"/>
      <c r="JT3" s="155"/>
      <c r="JU3" s="155"/>
      <c r="JV3" s="155"/>
      <c r="JW3" s="155"/>
      <c r="JX3" s="155"/>
      <c r="JY3" s="155"/>
      <c r="JZ3" s="155"/>
      <c r="KA3" s="155"/>
      <c r="KB3" s="155"/>
      <c r="KC3" s="155"/>
      <c r="KD3" s="155"/>
      <c r="KE3" s="155"/>
      <c r="KF3" s="155"/>
      <c r="KG3" s="155"/>
      <c r="KH3" s="155"/>
      <c r="KI3" s="155"/>
      <c r="KJ3" s="155"/>
      <c r="KK3" s="155"/>
      <c r="KL3" s="155"/>
      <c r="KM3" s="155"/>
      <c r="KN3" s="155"/>
      <c r="KO3" s="155"/>
      <c r="KP3" s="155"/>
      <c r="KQ3" s="155"/>
      <c r="KR3" s="155"/>
      <c r="KS3" s="155"/>
      <c r="KT3" s="155"/>
      <c r="KU3" s="155"/>
      <c r="KV3" s="155"/>
      <c r="KW3" s="155"/>
      <c r="KX3" s="155"/>
      <c r="KY3" s="155"/>
      <c r="KZ3" s="155"/>
      <c r="LA3" s="155"/>
      <c r="LB3" s="155"/>
      <c r="LC3" s="155"/>
      <c r="LD3" s="155"/>
      <c r="LE3" s="155"/>
      <c r="LF3" s="155"/>
      <c r="LG3" s="155"/>
      <c r="LH3" s="155"/>
      <c r="LI3" s="155"/>
      <c r="LJ3" s="155"/>
      <c r="LK3" s="155"/>
      <c r="LL3" s="155"/>
      <c r="LM3" s="155"/>
      <c r="LN3" s="155"/>
      <c r="LO3" s="155"/>
      <c r="LP3" s="155"/>
      <c r="LQ3" s="155"/>
      <c r="LR3" s="155"/>
      <c r="LS3" s="155"/>
      <c r="LT3" s="155"/>
      <c r="LU3" s="155"/>
      <c r="LV3" s="155"/>
      <c r="LW3" s="155"/>
      <c r="LX3" s="155"/>
      <c r="LY3" s="155"/>
      <c r="LZ3" s="155"/>
      <c r="MA3" s="155"/>
      <c r="MB3" s="155"/>
      <c r="MC3" s="155"/>
      <c r="MD3" s="155"/>
      <c r="ME3" s="155"/>
      <c r="MF3" s="155"/>
      <c r="MG3" s="155"/>
      <c r="MH3" s="155"/>
      <c r="MI3" s="155"/>
      <c r="MJ3" s="155"/>
      <c r="MK3" s="155"/>
      <c r="ML3" s="155"/>
      <c r="MM3" s="155"/>
      <c r="MN3" s="155"/>
      <c r="MO3" s="155"/>
      <c r="MP3" s="155"/>
      <c r="MQ3" s="155"/>
      <c r="MR3" s="155"/>
      <c r="MS3" s="155"/>
      <c r="MT3" s="155"/>
      <c r="MU3" s="155"/>
      <c r="MV3" s="155"/>
      <c r="MW3" s="155"/>
      <c r="MX3" s="155"/>
      <c r="MY3" s="155"/>
      <c r="MZ3" s="155"/>
      <c r="NA3" s="155"/>
      <c r="NB3" s="155"/>
      <c r="NC3" s="155"/>
      <c r="ND3" s="155"/>
      <c r="NE3" s="155"/>
      <c r="NF3" s="155"/>
      <c r="NG3" s="155"/>
      <c r="NH3" s="155"/>
      <c r="NI3" s="155"/>
      <c r="NJ3" s="155"/>
      <c r="NK3" s="155"/>
      <c r="NL3" s="155"/>
      <c r="NM3" s="155"/>
      <c r="NN3" s="155"/>
      <c r="NO3" s="155"/>
      <c r="NP3" s="155"/>
      <c r="NQ3" s="155"/>
      <c r="NR3" s="155"/>
      <c r="NS3" s="155"/>
      <c r="NT3" s="155"/>
      <c r="NU3" s="155"/>
      <c r="NV3" s="155"/>
      <c r="NW3" s="155"/>
      <c r="NX3" s="155"/>
      <c r="NY3" s="155"/>
      <c r="NZ3" s="155"/>
      <c r="OA3" s="155"/>
      <c r="OB3" s="155"/>
      <c r="OC3" s="155"/>
      <c r="OD3" s="155"/>
      <c r="OE3" s="155"/>
      <c r="OF3" s="155"/>
      <c r="OG3" s="155"/>
      <c r="OH3" s="155"/>
      <c r="OI3" s="155"/>
      <c r="OJ3" s="155"/>
      <c r="OK3" s="155"/>
      <c r="OL3" s="155"/>
      <c r="OM3" s="155"/>
      <c r="ON3" s="155"/>
      <c r="OO3" s="155"/>
      <c r="OP3" s="155"/>
      <c r="OQ3" s="155"/>
      <c r="OR3" s="155"/>
      <c r="OS3" s="155"/>
      <c r="OT3" s="155"/>
      <c r="OU3" s="155"/>
      <c r="OV3" s="155"/>
      <c r="OW3" s="155"/>
      <c r="OX3" s="155"/>
      <c r="OY3" s="155"/>
      <c r="OZ3" s="155"/>
      <c r="PA3" s="155"/>
      <c r="PB3" s="155"/>
      <c r="PC3" s="155"/>
      <c r="PD3" s="155"/>
      <c r="PE3" s="155"/>
      <c r="PF3" s="155"/>
      <c r="PG3" s="155"/>
      <c r="PH3" s="155"/>
      <c r="PI3" s="155"/>
      <c r="PJ3" s="155"/>
      <c r="PK3" s="155"/>
      <c r="PL3" s="155"/>
      <c r="PM3" s="155"/>
      <c r="PN3" s="155"/>
      <c r="PO3" s="155"/>
      <c r="PP3" s="155"/>
      <c r="PQ3" s="155"/>
      <c r="PR3" s="155"/>
      <c r="PS3" s="155"/>
      <c r="PT3" s="155"/>
      <c r="PU3" s="155"/>
      <c r="PV3" s="155"/>
      <c r="PW3" s="155"/>
      <c r="PX3" s="155"/>
      <c r="PY3" s="155"/>
      <c r="PZ3" s="155"/>
      <c r="QA3" s="155"/>
      <c r="QB3" s="155"/>
      <c r="QC3" s="155"/>
      <c r="QD3" s="155"/>
      <c r="QE3" s="155"/>
      <c r="QF3" s="155"/>
      <c r="QG3" s="155"/>
      <c r="QH3" s="155"/>
      <c r="QI3" s="155"/>
      <c r="QJ3" s="155"/>
      <c r="QK3" s="155"/>
      <c r="QL3" s="155"/>
      <c r="QM3" s="155"/>
      <c r="QN3" s="155"/>
      <c r="QO3" s="155"/>
      <c r="QP3" s="155"/>
      <c r="QQ3" s="155"/>
      <c r="QR3" s="155"/>
      <c r="QS3" s="155"/>
      <c r="QT3" s="155"/>
      <c r="QU3" s="155"/>
      <c r="QV3" s="155"/>
      <c r="QW3" s="155"/>
      <c r="QX3" s="155"/>
      <c r="QY3" s="155"/>
      <c r="QZ3" s="155"/>
      <c r="RA3" s="155"/>
      <c r="RB3" s="155"/>
      <c r="RC3" s="155"/>
      <c r="RD3" s="155"/>
      <c r="RE3" s="155"/>
      <c r="RF3" s="155"/>
      <c r="RG3" s="155"/>
      <c r="RH3" s="155"/>
      <c r="RI3" s="155"/>
      <c r="RJ3" s="155"/>
      <c r="RK3" s="155"/>
      <c r="RL3" s="155"/>
      <c r="RM3" s="155"/>
      <c r="RN3" s="155"/>
      <c r="RO3" s="155"/>
      <c r="RP3" s="155"/>
      <c r="RQ3" s="155"/>
      <c r="RR3" s="155"/>
      <c r="RS3" s="155"/>
      <c r="RT3" s="155"/>
      <c r="RU3" s="155"/>
      <c r="RV3" s="155"/>
      <c r="RW3" s="155"/>
      <c r="RX3" s="155"/>
      <c r="RY3" s="155"/>
      <c r="RZ3" s="155"/>
      <c r="SA3" s="155"/>
      <c r="SB3" s="155"/>
      <c r="SC3" s="155"/>
      <c r="SD3" s="155"/>
      <c r="SE3" s="155"/>
      <c r="SF3" s="155"/>
      <c r="SG3" s="155"/>
      <c r="SH3" s="155"/>
      <c r="SI3" s="155"/>
      <c r="SJ3" s="155"/>
      <c r="SK3" s="155"/>
      <c r="SL3" s="155"/>
      <c r="SM3" s="155"/>
      <c r="SN3" s="155"/>
      <c r="SO3" s="155"/>
      <c r="SP3" s="155"/>
      <c r="SQ3" s="155"/>
      <c r="SR3" s="155"/>
      <c r="SS3" s="155"/>
      <c r="ST3" s="155"/>
      <c r="SU3" s="155"/>
      <c r="SV3" s="155"/>
      <c r="SW3" s="155"/>
      <c r="SX3" s="155"/>
      <c r="SY3" s="155"/>
      <c r="SZ3" s="155"/>
      <c r="TA3" s="155"/>
      <c r="TB3" s="155"/>
      <c r="TC3" s="155"/>
      <c r="TD3" s="155"/>
      <c r="TE3" s="155"/>
      <c r="TF3" s="155"/>
      <c r="TG3" s="155"/>
      <c r="TH3" s="155"/>
      <c r="TI3" s="155"/>
      <c r="TJ3" s="155"/>
      <c r="TK3" s="155"/>
      <c r="TL3" s="155"/>
      <c r="TM3" s="155"/>
      <c r="TN3" s="155"/>
      <c r="TO3" s="155"/>
      <c r="TP3" s="155"/>
      <c r="TQ3" s="155"/>
      <c r="TR3" s="155"/>
      <c r="TS3" s="155"/>
      <c r="TT3" s="155"/>
      <c r="TU3" s="155"/>
      <c r="TV3" s="155"/>
      <c r="TW3" s="155"/>
      <c r="TX3" s="155"/>
      <c r="TY3" s="155"/>
      <c r="TZ3" s="155"/>
      <c r="UA3" s="155"/>
      <c r="UB3" s="155"/>
      <c r="UC3" s="155"/>
      <c r="UD3" s="155"/>
      <c r="UE3" s="155"/>
      <c r="UF3" s="155"/>
      <c r="UG3" s="155"/>
      <c r="UH3" s="155"/>
      <c r="UI3" s="155"/>
      <c r="UJ3" s="155"/>
      <c r="UK3" s="155"/>
      <c r="UL3" s="155"/>
      <c r="UM3" s="155"/>
      <c r="UN3" s="155"/>
      <c r="UO3" s="155"/>
      <c r="UP3" s="155"/>
      <c r="UQ3" s="155"/>
      <c r="UR3" s="155"/>
      <c r="US3" s="155"/>
      <c r="UT3" s="155"/>
      <c r="UU3" s="155"/>
      <c r="UV3" s="155"/>
      <c r="UW3" s="155"/>
      <c r="UX3" s="155"/>
      <c r="UY3" s="155"/>
      <c r="UZ3" s="155"/>
      <c r="VA3" s="155"/>
      <c r="VB3" s="155"/>
      <c r="VC3" s="155"/>
      <c r="VD3" s="155"/>
      <c r="VE3" s="155"/>
      <c r="VF3" s="155"/>
      <c r="VG3" s="155"/>
      <c r="VH3" s="155"/>
      <c r="VI3" s="155"/>
      <c r="VJ3" s="155"/>
      <c r="VK3" s="155"/>
      <c r="VL3" s="155"/>
      <c r="VM3" s="155"/>
      <c r="VN3" s="155"/>
      <c r="VO3" s="155"/>
      <c r="VP3" s="155"/>
      <c r="VQ3" s="155"/>
      <c r="VR3" s="155"/>
      <c r="VS3" s="155"/>
      <c r="VT3" s="155"/>
      <c r="VU3" s="155"/>
      <c r="VV3" s="155"/>
      <c r="VW3" s="155"/>
      <c r="VX3" s="155"/>
      <c r="VY3" s="155"/>
      <c r="VZ3" s="155"/>
      <c r="WA3" s="155"/>
      <c r="WB3" s="155"/>
      <c r="WC3" s="155"/>
      <c r="WD3" s="155"/>
      <c r="WE3" s="155"/>
      <c r="WF3" s="155"/>
      <c r="WG3" s="155"/>
      <c r="WH3" s="155"/>
      <c r="WI3" s="155"/>
      <c r="WJ3" s="155"/>
      <c r="WK3" s="155"/>
      <c r="WL3" s="155"/>
      <c r="WM3" s="155"/>
      <c r="WN3" s="155"/>
      <c r="WO3" s="155"/>
      <c r="WP3" s="155"/>
      <c r="WQ3" s="155"/>
      <c r="WR3" s="155"/>
      <c r="WS3" s="155"/>
      <c r="WT3" s="155"/>
      <c r="WU3" s="155"/>
      <c r="WV3" s="155"/>
      <c r="WW3" s="155"/>
      <c r="WX3" s="155"/>
      <c r="WY3" s="155"/>
      <c r="WZ3" s="155"/>
      <c r="XA3" s="155"/>
      <c r="XB3" s="155"/>
      <c r="XC3" s="155"/>
      <c r="XD3" s="155"/>
      <c r="XE3" s="155"/>
      <c r="XF3" s="155"/>
      <c r="XG3" s="155"/>
      <c r="XH3" s="155"/>
      <c r="XI3" s="155"/>
      <c r="XJ3" s="155"/>
      <c r="XK3" s="155"/>
      <c r="XL3" s="155"/>
      <c r="XM3" s="155"/>
      <c r="XN3" s="155"/>
      <c r="XO3" s="155"/>
      <c r="XP3" s="155"/>
      <c r="XQ3" s="155"/>
      <c r="XR3" s="155"/>
      <c r="XS3" s="155"/>
      <c r="XT3" s="155"/>
      <c r="XU3" s="155"/>
      <c r="XV3" s="155"/>
      <c r="XW3" s="155"/>
      <c r="XX3" s="155"/>
      <c r="XY3" s="155"/>
      <c r="XZ3" s="155"/>
      <c r="YA3" s="155"/>
      <c r="YB3" s="155"/>
      <c r="YC3" s="155"/>
      <c r="YD3" s="155"/>
      <c r="YE3" s="155"/>
      <c r="YF3" s="155"/>
      <c r="YG3" s="155"/>
      <c r="YH3" s="155"/>
      <c r="YI3" s="155"/>
      <c r="YJ3" s="155"/>
      <c r="YK3" s="155"/>
      <c r="YL3" s="155"/>
      <c r="YM3" s="155"/>
      <c r="YN3" s="155"/>
      <c r="YO3" s="155"/>
      <c r="YP3" s="155"/>
      <c r="YQ3" s="155"/>
      <c r="YR3" s="155"/>
      <c r="YS3" s="155"/>
      <c r="YT3" s="155"/>
      <c r="YU3" s="155"/>
      <c r="YV3" s="155"/>
      <c r="YW3" s="155"/>
      <c r="YX3" s="155"/>
      <c r="YY3" s="155"/>
      <c r="YZ3" s="155"/>
      <c r="ZA3" s="155"/>
      <c r="ZB3" s="155"/>
      <c r="ZC3" s="155"/>
      <c r="ZD3" s="155"/>
      <c r="ZE3" s="155"/>
      <c r="ZF3" s="155"/>
      <c r="ZG3" s="155"/>
      <c r="ZH3" s="155"/>
      <c r="ZI3" s="155"/>
      <c r="ZJ3" s="155"/>
      <c r="ZK3" s="155"/>
      <c r="ZL3" s="155"/>
      <c r="ZM3" s="155"/>
      <c r="ZN3" s="155"/>
      <c r="ZO3" s="155"/>
      <c r="ZP3" s="155"/>
      <c r="ZQ3" s="155"/>
      <c r="ZR3" s="155"/>
      <c r="ZS3" s="155"/>
      <c r="ZT3" s="155"/>
      <c r="ZU3" s="155"/>
      <c r="ZV3" s="155"/>
      <c r="ZW3" s="155"/>
      <c r="ZX3" s="155"/>
      <c r="ZY3" s="155"/>
      <c r="ZZ3" s="155"/>
      <c r="AAA3" s="155"/>
      <c r="AAB3" s="155"/>
      <c r="AAC3" s="155"/>
      <c r="AAD3" s="155"/>
      <c r="AAE3" s="155"/>
      <c r="AAF3" s="155"/>
      <c r="AAG3" s="155"/>
      <c r="AAH3" s="155"/>
      <c r="AAI3" s="155"/>
      <c r="AAJ3" s="155"/>
      <c r="AAK3" s="155"/>
      <c r="AAL3" s="155"/>
      <c r="AAM3" s="155"/>
      <c r="AAN3" s="155"/>
      <c r="AAO3" s="155"/>
      <c r="AAP3" s="155"/>
      <c r="AAQ3" s="155"/>
      <c r="AAR3" s="155"/>
      <c r="AAS3" s="155"/>
      <c r="AAT3" s="155"/>
      <c r="AAU3" s="155"/>
      <c r="AAV3" s="155"/>
      <c r="AAW3" s="155"/>
      <c r="AAX3" s="155"/>
      <c r="AAY3" s="155"/>
      <c r="AAZ3" s="155"/>
      <c r="ABA3" s="155"/>
      <c r="ABB3" s="155"/>
      <c r="ABC3" s="155"/>
      <c r="ABD3" s="155"/>
      <c r="ABE3" s="155"/>
      <c r="ABF3" s="155"/>
      <c r="ABG3" s="155"/>
      <c r="ABH3" s="155"/>
      <c r="ABI3" s="155"/>
      <c r="ABJ3" s="155"/>
      <c r="ABK3" s="155"/>
      <c r="ABL3" s="155"/>
      <c r="ABM3" s="155"/>
      <c r="ABN3" s="155"/>
      <c r="ABO3" s="155"/>
      <c r="ABP3" s="155"/>
      <c r="ABQ3" s="155"/>
      <c r="ABR3" s="155"/>
      <c r="ABS3" s="155"/>
      <c r="ABT3" s="155"/>
      <c r="ABU3" s="155"/>
      <c r="ABV3" s="155"/>
      <c r="ABW3" s="155"/>
      <c r="ABX3" s="155"/>
      <c r="ABY3" s="155"/>
      <c r="ABZ3" s="155"/>
      <c r="ACA3" s="155"/>
      <c r="ACB3" s="155"/>
      <c r="ACC3" s="155"/>
      <c r="ACD3" s="155"/>
      <c r="ACE3" s="155"/>
      <c r="ACF3" s="155"/>
      <c r="ACG3" s="155"/>
      <c r="ACH3" s="155"/>
      <c r="ACI3" s="155"/>
      <c r="ACJ3" s="155"/>
      <c r="ACK3" s="155"/>
      <c r="ACL3" s="155"/>
      <c r="ACM3" s="155"/>
      <c r="ACN3" s="155"/>
      <c r="ACO3" s="155"/>
      <c r="ACP3" s="155"/>
      <c r="ACQ3" s="155"/>
      <c r="ACR3" s="155"/>
      <c r="ACS3" s="155"/>
      <c r="ACT3" s="155"/>
      <c r="ACU3" s="155"/>
      <c r="ACV3" s="155"/>
      <c r="ACW3" s="155"/>
      <c r="ACX3" s="155"/>
      <c r="ACY3" s="155"/>
      <c r="ACZ3" s="155"/>
      <c r="ADA3" s="155"/>
      <c r="ADB3" s="155"/>
      <c r="ADC3" s="155"/>
      <c r="ADD3" s="155"/>
      <c r="ADE3" s="155"/>
      <c r="ADF3" s="155"/>
      <c r="ADG3" s="155"/>
      <c r="ADH3" s="155"/>
      <c r="ADI3" s="155"/>
      <c r="ADJ3" s="155"/>
      <c r="ADK3" s="155"/>
      <c r="ADL3" s="155"/>
      <c r="ADM3" s="155"/>
      <c r="ADN3" s="155"/>
      <c r="ADO3" s="155"/>
      <c r="ADP3" s="155"/>
      <c r="ADQ3" s="155"/>
      <c r="ADR3" s="155"/>
      <c r="ADS3" s="155"/>
      <c r="ADT3" s="155"/>
      <c r="ADU3" s="155"/>
      <c r="ADV3" s="155"/>
      <c r="ADW3" s="155"/>
      <c r="ADX3" s="155"/>
      <c r="ADY3" s="155"/>
      <c r="ADZ3" s="155"/>
      <c r="AEA3" s="155"/>
      <c r="AEB3" s="155"/>
      <c r="AEC3" s="155"/>
      <c r="AED3" s="155"/>
      <c r="AEE3" s="155"/>
      <c r="AEF3" s="155"/>
      <c r="AEG3" s="155"/>
      <c r="AEH3" s="155"/>
      <c r="AEI3" s="155"/>
      <c r="AEJ3" s="155"/>
      <c r="AEK3" s="155"/>
      <c r="AEL3" s="155"/>
      <c r="AEM3" s="155"/>
      <c r="AEN3" s="155"/>
      <c r="AEO3" s="155"/>
      <c r="AEP3" s="155"/>
      <c r="AEQ3" s="155"/>
      <c r="AER3" s="155"/>
      <c r="AES3" s="155"/>
      <c r="AET3" s="155"/>
      <c r="AEU3" s="155"/>
      <c r="AEV3" s="155"/>
      <c r="AEW3" s="155"/>
      <c r="AEX3" s="155"/>
      <c r="AEY3" s="155"/>
      <c r="AEZ3" s="155"/>
      <c r="AFA3" s="155"/>
      <c r="AFB3" s="155"/>
      <c r="AFC3" s="155"/>
      <c r="AFD3" s="155"/>
      <c r="AFE3" s="155"/>
      <c r="AFF3" s="155"/>
      <c r="AFG3" s="155"/>
      <c r="AFH3" s="155"/>
      <c r="AFI3" s="155"/>
      <c r="AFJ3" s="155"/>
      <c r="AFK3" s="155"/>
      <c r="AFL3" s="155"/>
      <c r="AFM3" s="155"/>
      <c r="AFN3" s="155"/>
      <c r="AFO3" s="155"/>
      <c r="AFP3" s="155"/>
      <c r="AFQ3" s="155"/>
      <c r="AFR3" s="155"/>
      <c r="AFS3" s="155"/>
      <c r="AFT3" s="155"/>
      <c r="AFU3" s="155"/>
      <c r="AFV3" s="155"/>
      <c r="AFW3" s="155"/>
      <c r="AFX3" s="155"/>
      <c r="AFY3" s="155"/>
      <c r="AFZ3" s="155"/>
      <c r="AGA3" s="155"/>
      <c r="AGB3" s="155"/>
      <c r="AGC3" s="155"/>
      <c r="AGD3" s="155"/>
      <c r="AGE3" s="155"/>
    </row>
    <row r="4" spans="1:863" s="169" customFormat="1" ht="15.75" x14ac:dyDescent="0.25">
      <c r="A4" s="231" t="s">
        <v>295</v>
      </c>
      <c r="B4" s="231"/>
      <c r="C4" s="231"/>
      <c r="D4" s="231"/>
      <c r="E4" s="231"/>
      <c r="F4" s="231"/>
      <c r="G4" s="231"/>
      <c r="H4" s="231"/>
      <c r="I4" s="231"/>
      <c r="J4" s="231"/>
      <c r="K4" s="231"/>
      <c r="L4" s="231"/>
      <c r="M4" s="231" t="s">
        <v>165</v>
      </c>
      <c r="N4" s="231"/>
      <c r="O4" s="231"/>
      <c r="P4" s="231"/>
      <c r="Q4" s="231"/>
      <c r="R4" s="231"/>
      <c r="S4" s="231"/>
      <c r="T4" s="231" t="s">
        <v>177</v>
      </c>
      <c r="U4" s="231"/>
      <c r="V4" s="231"/>
      <c r="W4" s="231"/>
      <c r="X4" s="231"/>
      <c r="Y4" s="231"/>
      <c r="Z4" s="231"/>
      <c r="AA4" s="231"/>
      <c r="AB4" s="231"/>
      <c r="AC4" s="231"/>
      <c r="AD4" s="231"/>
      <c r="AE4" s="231"/>
      <c r="AF4" s="231"/>
      <c r="AG4" s="231"/>
      <c r="AH4" s="231" t="s">
        <v>166</v>
      </c>
      <c r="AI4" s="231"/>
      <c r="AJ4" s="231"/>
      <c r="AK4" s="231"/>
      <c r="AL4" s="231"/>
      <c r="AM4" s="231"/>
      <c r="AN4" s="231"/>
      <c r="AO4" s="231" t="s">
        <v>167</v>
      </c>
      <c r="AP4" s="231"/>
      <c r="AQ4" s="231"/>
      <c r="AR4" s="231"/>
      <c r="AS4" s="231"/>
      <c r="AT4" s="231"/>
      <c r="AU4" s="231"/>
      <c r="AV4" s="232" t="s">
        <v>286</v>
      </c>
      <c r="AW4" s="168"/>
      <c r="AX4" s="168"/>
      <c r="AY4" s="168"/>
      <c r="AZ4" s="168"/>
      <c r="BA4" s="168"/>
      <c r="BB4" s="168"/>
      <c r="BC4" s="168"/>
      <c r="BD4" s="168"/>
      <c r="BE4" s="168"/>
      <c r="BF4" s="168"/>
      <c r="BG4" s="168"/>
      <c r="BH4" s="168"/>
      <c r="BI4" s="168"/>
      <c r="BJ4" s="168"/>
      <c r="BK4" s="168"/>
      <c r="BL4" s="168"/>
      <c r="BM4" s="168"/>
      <c r="BN4" s="168"/>
      <c r="BO4" s="168"/>
      <c r="BP4" s="168"/>
      <c r="BQ4" s="168"/>
      <c r="BR4" s="168"/>
      <c r="BS4" s="168"/>
      <c r="BT4" s="168"/>
      <c r="BU4" s="168"/>
      <c r="BV4" s="168"/>
      <c r="BW4" s="168"/>
      <c r="BX4" s="168"/>
      <c r="BY4" s="168"/>
      <c r="BZ4" s="168"/>
      <c r="CA4" s="168"/>
      <c r="CB4" s="168"/>
      <c r="CC4" s="168"/>
      <c r="CD4" s="168"/>
      <c r="CE4" s="168"/>
      <c r="CF4" s="168"/>
      <c r="CG4" s="168"/>
      <c r="CH4" s="168"/>
      <c r="CI4" s="168"/>
      <c r="CJ4" s="168"/>
      <c r="CK4" s="168"/>
      <c r="CL4" s="168"/>
      <c r="CM4" s="168"/>
      <c r="CN4" s="168"/>
      <c r="CO4" s="168"/>
      <c r="CP4" s="168"/>
      <c r="CQ4" s="168"/>
      <c r="CR4" s="168"/>
      <c r="CS4" s="168"/>
      <c r="CT4" s="168"/>
      <c r="CU4" s="168"/>
      <c r="CV4" s="168"/>
      <c r="CW4" s="168"/>
      <c r="CX4" s="168"/>
      <c r="CY4" s="168"/>
      <c r="CZ4" s="168"/>
      <c r="DA4" s="168"/>
      <c r="DB4" s="168"/>
      <c r="DC4" s="168"/>
      <c r="DD4" s="168"/>
      <c r="DE4" s="168"/>
      <c r="DF4" s="168"/>
      <c r="DG4" s="168"/>
      <c r="DH4" s="168"/>
      <c r="DI4" s="168"/>
      <c r="DJ4" s="168"/>
      <c r="DK4" s="168"/>
      <c r="DL4" s="168"/>
      <c r="DM4" s="168"/>
      <c r="DN4" s="168"/>
      <c r="DO4" s="168"/>
      <c r="DP4" s="168"/>
      <c r="DQ4" s="168"/>
      <c r="DR4" s="168"/>
      <c r="DS4" s="168"/>
      <c r="DT4" s="168"/>
      <c r="DU4" s="168"/>
      <c r="DV4" s="168"/>
      <c r="DW4" s="168"/>
      <c r="DX4" s="168"/>
      <c r="DY4" s="168"/>
      <c r="DZ4" s="168"/>
      <c r="EA4" s="168"/>
      <c r="EB4" s="168"/>
      <c r="EC4" s="168"/>
      <c r="ED4" s="168"/>
      <c r="EE4" s="168"/>
      <c r="EF4" s="168"/>
      <c r="EG4" s="168"/>
      <c r="EH4" s="168"/>
      <c r="EI4" s="168"/>
      <c r="EJ4" s="168"/>
      <c r="EK4" s="168"/>
      <c r="EL4" s="168"/>
      <c r="EM4" s="168"/>
      <c r="EN4" s="168"/>
      <c r="EO4" s="168"/>
      <c r="EP4" s="168"/>
      <c r="EQ4" s="168"/>
      <c r="ER4" s="168"/>
      <c r="ES4" s="168"/>
      <c r="ET4" s="168"/>
      <c r="EU4" s="168"/>
      <c r="EV4" s="168"/>
      <c r="EW4" s="168"/>
      <c r="EX4" s="168"/>
      <c r="EY4" s="168"/>
      <c r="EZ4" s="168"/>
      <c r="FA4" s="168"/>
      <c r="FB4" s="168"/>
      <c r="FC4" s="168"/>
      <c r="FD4" s="168"/>
      <c r="FE4" s="168"/>
      <c r="FF4" s="168"/>
      <c r="FG4" s="168"/>
      <c r="FH4" s="168"/>
      <c r="FI4" s="168"/>
      <c r="FJ4" s="168"/>
      <c r="FK4" s="168"/>
      <c r="FL4" s="168"/>
      <c r="FM4" s="168"/>
      <c r="FN4" s="168"/>
      <c r="FO4" s="168"/>
      <c r="FP4" s="168"/>
      <c r="FQ4" s="168"/>
      <c r="FR4" s="168"/>
      <c r="FS4" s="168"/>
      <c r="FT4" s="168"/>
      <c r="FU4" s="168"/>
      <c r="FV4" s="168"/>
      <c r="FW4" s="168"/>
      <c r="FX4" s="168"/>
      <c r="FY4" s="168"/>
      <c r="FZ4" s="168"/>
      <c r="GA4" s="168"/>
      <c r="GB4" s="168"/>
      <c r="GC4" s="168"/>
      <c r="GD4" s="168"/>
      <c r="GE4" s="168"/>
      <c r="GF4" s="168"/>
      <c r="GG4" s="168"/>
      <c r="GH4" s="168"/>
      <c r="GI4" s="168"/>
      <c r="GJ4" s="168"/>
      <c r="GK4" s="168"/>
      <c r="GL4" s="168"/>
      <c r="GM4" s="168"/>
      <c r="GN4" s="168"/>
      <c r="GO4" s="168"/>
      <c r="GP4" s="168"/>
      <c r="GQ4" s="168"/>
      <c r="GR4" s="168"/>
      <c r="GS4" s="168"/>
      <c r="GT4" s="168"/>
      <c r="GU4" s="168"/>
      <c r="GV4" s="168"/>
      <c r="GW4" s="168"/>
      <c r="GX4" s="168"/>
      <c r="GY4" s="168"/>
      <c r="GZ4" s="168"/>
      <c r="HA4" s="168"/>
      <c r="HB4" s="168"/>
      <c r="HC4" s="168"/>
      <c r="HD4" s="168"/>
      <c r="HE4" s="168"/>
      <c r="HF4" s="168"/>
      <c r="HG4" s="168"/>
      <c r="HH4" s="168"/>
      <c r="HI4" s="168"/>
      <c r="HJ4" s="168"/>
      <c r="HK4" s="168"/>
      <c r="HL4" s="168"/>
      <c r="HM4" s="168"/>
      <c r="HN4" s="168"/>
      <c r="HO4" s="168"/>
      <c r="HP4" s="168"/>
      <c r="HQ4" s="168"/>
      <c r="HR4" s="168"/>
      <c r="HS4" s="168"/>
      <c r="HT4" s="168"/>
      <c r="HU4" s="168"/>
      <c r="HV4" s="168"/>
      <c r="HW4" s="168"/>
      <c r="HX4" s="168"/>
      <c r="HY4" s="168"/>
      <c r="HZ4" s="168"/>
      <c r="IA4" s="168"/>
      <c r="IB4" s="168"/>
      <c r="IC4" s="168"/>
      <c r="ID4" s="168"/>
      <c r="IE4" s="168"/>
      <c r="IF4" s="168"/>
      <c r="IG4" s="168"/>
      <c r="IH4" s="168"/>
      <c r="II4" s="168"/>
      <c r="IJ4" s="168"/>
      <c r="IK4" s="168"/>
      <c r="IL4" s="168"/>
      <c r="IM4" s="168"/>
      <c r="IN4" s="168"/>
      <c r="IO4" s="168"/>
      <c r="IP4" s="168"/>
      <c r="IQ4" s="168"/>
      <c r="IR4" s="168"/>
      <c r="IS4" s="168"/>
      <c r="IT4" s="168"/>
      <c r="IU4" s="168"/>
      <c r="IV4" s="168"/>
      <c r="IW4" s="168"/>
      <c r="IX4" s="168"/>
      <c r="IY4" s="168"/>
      <c r="IZ4" s="168"/>
      <c r="JA4" s="168"/>
      <c r="JB4" s="168"/>
      <c r="JC4" s="168"/>
      <c r="JD4" s="168"/>
      <c r="JE4" s="168"/>
      <c r="JF4" s="168"/>
      <c r="JG4" s="168"/>
      <c r="JH4" s="168"/>
      <c r="JI4" s="168"/>
      <c r="JJ4" s="168"/>
      <c r="JK4" s="168"/>
      <c r="JL4" s="168"/>
      <c r="JM4" s="168"/>
      <c r="JN4" s="168"/>
      <c r="JO4" s="168"/>
      <c r="JP4" s="168"/>
      <c r="JQ4" s="168"/>
      <c r="JR4" s="168"/>
      <c r="JS4" s="168"/>
      <c r="JT4" s="168"/>
      <c r="JU4" s="168"/>
      <c r="JV4" s="168"/>
      <c r="JW4" s="168"/>
      <c r="JX4" s="168"/>
      <c r="JY4" s="168"/>
      <c r="JZ4" s="168"/>
      <c r="KA4" s="168"/>
      <c r="KB4" s="168"/>
      <c r="KC4" s="168"/>
      <c r="KD4" s="168"/>
      <c r="KE4" s="168"/>
      <c r="KF4" s="168"/>
      <c r="KG4" s="168"/>
      <c r="KH4" s="168"/>
      <c r="KI4" s="168"/>
      <c r="KJ4" s="168"/>
      <c r="KK4" s="168"/>
      <c r="KL4" s="168"/>
      <c r="KM4" s="168"/>
      <c r="KN4" s="168"/>
      <c r="KO4" s="168"/>
      <c r="KP4" s="168"/>
      <c r="KQ4" s="168"/>
      <c r="KR4" s="168"/>
      <c r="KS4" s="168"/>
      <c r="KT4" s="168"/>
      <c r="KU4" s="168"/>
      <c r="KV4" s="168"/>
      <c r="KW4" s="168"/>
      <c r="KX4" s="168"/>
      <c r="KY4" s="168"/>
      <c r="KZ4" s="168"/>
      <c r="LA4" s="168"/>
      <c r="LB4" s="168"/>
      <c r="LC4" s="168"/>
      <c r="LD4" s="168"/>
      <c r="LE4" s="168"/>
      <c r="LF4" s="168"/>
      <c r="LG4" s="168"/>
      <c r="LH4" s="168"/>
      <c r="LI4" s="168"/>
      <c r="LJ4" s="168"/>
      <c r="LK4" s="168"/>
      <c r="LL4" s="168"/>
      <c r="LM4" s="168"/>
      <c r="LN4" s="168"/>
      <c r="LO4" s="168"/>
      <c r="LP4" s="168"/>
      <c r="LQ4" s="168"/>
      <c r="LR4" s="168"/>
      <c r="LS4" s="168"/>
      <c r="LT4" s="168"/>
      <c r="LU4" s="168"/>
      <c r="LV4" s="168"/>
      <c r="LW4" s="168"/>
      <c r="LX4" s="168"/>
      <c r="LY4" s="168"/>
      <c r="LZ4" s="168"/>
      <c r="MA4" s="168"/>
      <c r="MB4" s="168"/>
      <c r="MC4" s="168"/>
      <c r="MD4" s="168"/>
      <c r="ME4" s="168"/>
      <c r="MF4" s="168"/>
      <c r="MG4" s="168"/>
      <c r="MH4" s="168"/>
      <c r="MI4" s="168"/>
      <c r="MJ4" s="168"/>
      <c r="MK4" s="168"/>
      <c r="ML4" s="168"/>
      <c r="MM4" s="168"/>
      <c r="MN4" s="168"/>
      <c r="MO4" s="168"/>
      <c r="MP4" s="168"/>
      <c r="MQ4" s="168"/>
      <c r="MR4" s="168"/>
      <c r="MS4" s="168"/>
      <c r="MT4" s="168"/>
      <c r="MU4" s="168"/>
      <c r="MV4" s="168"/>
      <c r="MW4" s="168"/>
      <c r="MX4" s="168"/>
      <c r="MY4" s="168"/>
      <c r="MZ4" s="168"/>
      <c r="NA4" s="168"/>
      <c r="NB4" s="168"/>
      <c r="NC4" s="168"/>
      <c r="ND4" s="168"/>
      <c r="NE4" s="168"/>
      <c r="NF4" s="168"/>
      <c r="NG4" s="168"/>
      <c r="NH4" s="168"/>
      <c r="NI4" s="168"/>
      <c r="NJ4" s="168"/>
      <c r="NK4" s="168"/>
      <c r="NL4" s="168"/>
      <c r="NM4" s="168"/>
      <c r="NN4" s="168"/>
      <c r="NO4" s="168"/>
      <c r="NP4" s="168"/>
      <c r="NQ4" s="168"/>
      <c r="NR4" s="168"/>
      <c r="NS4" s="168"/>
      <c r="NT4" s="168"/>
      <c r="NU4" s="168"/>
      <c r="NV4" s="168"/>
      <c r="NW4" s="168"/>
      <c r="NX4" s="168"/>
      <c r="NY4" s="168"/>
      <c r="NZ4" s="168"/>
      <c r="OA4" s="168"/>
      <c r="OB4" s="168"/>
      <c r="OC4" s="168"/>
      <c r="OD4" s="168"/>
      <c r="OE4" s="168"/>
      <c r="OF4" s="168"/>
      <c r="OG4" s="168"/>
      <c r="OH4" s="168"/>
      <c r="OI4" s="168"/>
      <c r="OJ4" s="168"/>
      <c r="OK4" s="168"/>
      <c r="OL4" s="168"/>
      <c r="OM4" s="168"/>
      <c r="ON4" s="168"/>
      <c r="OO4" s="168"/>
      <c r="OP4" s="168"/>
      <c r="OQ4" s="168"/>
      <c r="OR4" s="168"/>
      <c r="OS4" s="168"/>
      <c r="OT4" s="168"/>
      <c r="OU4" s="168"/>
      <c r="OV4" s="168"/>
      <c r="OW4" s="168"/>
      <c r="OX4" s="168"/>
      <c r="OY4" s="168"/>
      <c r="OZ4" s="168"/>
      <c r="PA4" s="168"/>
      <c r="PB4" s="168"/>
      <c r="PC4" s="168"/>
      <c r="PD4" s="168"/>
      <c r="PE4" s="168"/>
      <c r="PF4" s="168"/>
      <c r="PG4" s="168"/>
      <c r="PH4" s="168"/>
      <c r="PI4" s="168"/>
      <c r="PJ4" s="168"/>
      <c r="PK4" s="168"/>
      <c r="PL4" s="168"/>
      <c r="PM4" s="168"/>
      <c r="PN4" s="168"/>
      <c r="PO4" s="168"/>
      <c r="PP4" s="168"/>
      <c r="PQ4" s="168"/>
      <c r="PR4" s="168"/>
      <c r="PS4" s="168"/>
      <c r="PT4" s="168"/>
      <c r="PU4" s="168"/>
      <c r="PV4" s="168"/>
      <c r="PW4" s="168"/>
      <c r="PX4" s="168"/>
      <c r="PY4" s="168"/>
      <c r="PZ4" s="168"/>
      <c r="QA4" s="168"/>
      <c r="QB4" s="168"/>
      <c r="QC4" s="168"/>
      <c r="QD4" s="168"/>
      <c r="QE4" s="168"/>
      <c r="QF4" s="168"/>
      <c r="QG4" s="168"/>
      <c r="QH4" s="168"/>
      <c r="QI4" s="168"/>
      <c r="QJ4" s="168"/>
      <c r="QK4" s="168"/>
      <c r="QL4" s="168"/>
      <c r="QM4" s="168"/>
      <c r="QN4" s="168"/>
      <c r="QO4" s="168"/>
      <c r="QP4" s="168"/>
      <c r="QQ4" s="168"/>
      <c r="QR4" s="168"/>
      <c r="QS4" s="168"/>
      <c r="QT4" s="168"/>
      <c r="QU4" s="168"/>
      <c r="QV4" s="168"/>
      <c r="QW4" s="168"/>
      <c r="QX4" s="168"/>
      <c r="QY4" s="168"/>
      <c r="QZ4" s="168"/>
      <c r="RA4" s="168"/>
      <c r="RB4" s="168"/>
      <c r="RC4" s="168"/>
      <c r="RD4" s="168"/>
      <c r="RE4" s="168"/>
      <c r="RF4" s="168"/>
      <c r="RG4" s="168"/>
      <c r="RH4" s="168"/>
      <c r="RI4" s="168"/>
      <c r="RJ4" s="168"/>
      <c r="RK4" s="168"/>
      <c r="RL4" s="168"/>
      <c r="RM4" s="168"/>
      <c r="RN4" s="168"/>
      <c r="RO4" s="168"/>
      <c r="RP4" s="168"/>
      <c r="RQ4" s="168"/>
      <c r="RR4" s="168"/>
      <c r="RS4" s="168"/>
      <c r="RT4" s="168"/>
      <c r="RU4" s="168"/>
      <c r="RV4" s="168"/>
      <c r="RW4" s="168"/>
      <c r="RX4" s="168"/>
      <c r="RY4" s="168"/>
      <c r="RZ4" s="168"/>
      <c r="SA4" s="168"/>
      <c r="SB4" s="168"/>
      <c r="SC4" s="168"/>
      <c r="SD4" s="168"/>
      <c r="SE4" s="168"/>
      <c r="SF4" s="168"/>
      <c r="SG4" s="168"/>
      <c r="SH4" s="168"/>
      <c r="SI4" s="168"/>
      <c r="SJ4" s="168"/>
      <c r="SK4" s="168"/>
      <c r="SL4" s="168"/>
      <c r="SM4" s="168"/>
      <c r="SN4" s="168"/>
      <c r="SO4" s="168"/>
      <c r="SP4" s="168"/>
      <c r="SQ4" s="168"/>
      <c r="SR4" s="168"/>
      <c r="SS4" s="168"/>
      <c r="ST4" s="168"/>
      <c r="SU4" s="168"/>
      <c r="SV4" s="168"/>
      <c r="SW4" s="168"/>
      <c r="SX4" s="168"/>
      <c r="SY4" s="168"/>
      <c r="SZ4" s="168"/>
      <c r="TA4" s="168"/>
      <c r="TB4" s="168"/>
      <c r="TC4" s="168"/>
      <c r="TD4" s="168"/>
      <c r="TE4" s="168"/>
      <c r="TF4" s="168"/>
      <c r="TG4" s="168"/>
      <c r="TH4" s="168"/>
      <c r="TI4" s="168"/>
      <c r="TJ4" s="168"/>
      <c r="TK4" s="168"/>
      <c r="TL4" s="168"/>
      <c r="TM4" s="168"/>
      <c r="TN4" s="168"/>
      <c r="TO4" s="168"/>
      <c r="TP4" s="168"/>
      <c r="TQ4" s="168"/>
      <c r="TR4" s="168"/>
      <c r="TS4" s="168"/>
      <c r="TT4" s="168"/>
      <c r="TU4" s="168"/>
      <c r="TV4" s="168"/>
      <c r="TW4" s="168"/>
      <c r="TX4" s="168"/>
      <c r="TY4" s="168"/>
      <c r="TZ4" s="168"/>
      <c r="UA4" s="168"/>
      <c r="UB4" s="168"/>
      <c r="UC4" s="168"/>
      <c r="UD4" s="168"/>
      <c r="UE4" s="168"/>
      <c r="UF4" s="168"/>
      <c r="UG4" s="168"/>
      <c r="UH4" s="168"/>
      <c r="UI4" s="168"/>
      <c r="UJ4" s="168"/>
      <c r="UK4" s="168"/>
      <c r="UL4" s="168"/>
      <c r="UM4" s="168"/>
      <c r="UN4" s="168"/>
      <c r="UO4" s="168"/>
      <c r="UP4" s="168"/>
      <c r="UQ4" s="168"/>
      <c r="UR4" s="168"/>
      <c r="US4" s="168"/>
      <c r="UT4" s="168"/>
      <c r="UU4" s="168"/>
      <c r="UV4" s="168"/>
      <c r="UW4" s="168"/>
      <c r="UX4" s="168"/>
      <c r="UY4" s="168"/>
      <c r="UZ4" s="168"/>
      <c r="VA4" s="168"/>
      <c r="VB4" s="168"/>
      <c r="VC4" s="168"/>
      <c r="VD4" s="168"/>
      <c r="VE4" s="168"/>
      <c r="VF4" s="168"/>
      <c r="VG4" s="168"/>
      <c r="VH4" s="168"/>
      <c r="VI4" s="168"/>
      <c r="VJ4" s="168"/>
      <c r="VK4" s="168"/>
      <c r="VL4" s="168"/>
      <c r="VM4" s="168"/>
      <c r="VN4" s="168"/>
      <c r="VO4" s="168"/>
      <c r="VP4" s="168"/>
      <c r="VQ4" s="168"/>
      <c r="VR4" s="168"/>
      <c r="VS4" s="168"/>
      <c r="VT4" s="168"/>
      <c r="VU4" s="168"/>
      <c r="VV4" s="168"/>
      <c r="VW4" s="168"/>
      <c r="VX4" s="168"/>
      <c r="VY4" s="168"/>
      <c r="VZ4" s="168"/>
      <c r="WA4" s="168"/>
      <c r="WB4" s="168"/>
      <c r="WC4" s="168"/>
      <c r="WD4" s="168"/>
      <c r="WE4" s="168"/>
      <c r="WF4" s="168"/>
      <c r="WG4" s="168"/>
      <c r="WH4" s="168"/>
      <c r="WI4" s="168"/>
      <c r="WJ4" s="168"/>
      <c r="WK4" s="168"/>
      <c r="WL4" s="168"/>
      <c r="WM4" s="168"/>
      <c r="WN4" s="168"/>
      <c r="WO4" s="168"/>
      <c r="WP4" s="168"/>
      <c r="WQ4" s="168"/>
      <c r="WR4" s="168"/>
      <c r="WS4" s="168"/>
      <c r="WT4" s="168"/>
      <c r="WU4" s="168"/>
      <c r="WV4" s="168"/>
      <c r="WW4" s="168"/>
      <c r="WX4" s="168"/>
      <c r="WY4" s="168"/>
      <c r="WZ4" s="168"/>
      <c r="XA4" s="168"/>
      <c r="XB4" s="168"/>
      <c r="XC4" s="168"/>
      <c r="XD4" s="168"/>
      <c r="XE4" s="168"/>
      <c r="XF4" s="168"/>
      <c r="XG4" s="168"/>
      <c r="XH4" s="168"/>
      <c r="XI4" s="168"/>
      <c r="XJ4" s="168"/>
      <c r="XK4" s="168"/>
      <c r="XL4" s="168"/>
      <c r="XM4" s="168"/>
      <c r="XN4" s="168"/>
      <c r="XO4" s="168"/>
      <c r="XP4" s="168"/>
      <c r="XQ4" s="168"/>
      <c r="XR4" s="168"/>
      <c r="XS4" s="168"/>
      <c r="XT4" s="168"/>
      <c r="XU4" s="168"/>
      <c r="XV4" s="168"/>
      <c r="XW4" s="168"/>
      <c r="XX4" s="168"/>
      <c r="XY4" s="168"/>
      <c r="XZ4" s="168"/>
      <c r="YA4" s="168"/>
      <c r="YB4" s="168"/>
      <c r="YC4" s="168"/>
      <c r="YD4" s="168"/>
      <c r="YE4" s="168"/>
      <c r="YF4" s="168"/>
      <c r="YG4" s="168"/>
      <c r="YH4" s="168"/>
      <c r="YI4" s="168"/>
      <c r="YJ4" s="168"/>
      <c r="YK4" s="168"/>
      <c r="YL4" s="168"/>
      <c r="YM4" s="168"/>
      <c r="YN4" s="168"/>
      <c r="YO4" s="168"/>
      <c r="YP4" s="168"/>
      <c r="YQ4" s="168"/>
      <c r="YR4" s="168"/>
      <c r="YS4" s="168"/>
      <c r="YT4" s="168"/>
      <c r="YU4" s="168"/>
      <c r="YV4" s="168"/>
      <c r="YW4" s="168"/>
      <c r="YX4" s="168"/>
      <c r="YY4" s="168"/>
      <c r="YZ4" s="168"/>
      <c r="ZA4" s="168"/>
      <c r="ZB4" s="168"/>
      <c r="ZC4" s="168"/>
      <c r="ZD4" s="168"/>
      <c r="ZE4" s="168"/>
      <c r="ZF4" s="168"/>
      <c r="ZG4" s="168"/>
      <c r="ZH4" s="168"/>
      <c r="ZI4" s="168"/>
      <c r="ZJ4" s="168"/>
      <c r="ZK4" s="168"/>
      <c r="ZL4" s="168"/>
      <c r="ZM4" s="168"/>
      <c r="ZN4" s="168"/>
      <c r="ZO4" s="168"/>
      <c r="ZP4" s="168"/>
      <c r="ZQ4" s="168"/>
      <c r="ZR4" s="168"/>
      <c r="ZS4" s="168"/>
      <c r="ZT4" s="168"/>
      <c r="ZU4" s="168"/>
      <c r="ZV4" s="168"/>
      <c r="ZW4" s="168"/>
      <c r="ZX4" s="168"/>
      <c r="ZY4" s="168"/>
      <c r="ZZ4" s="168"/>
      <c r="AAA4" s="168"/>
      <c r="AAB4" s="168"/>
      <c r="AAC4" s="168"/>
      <c r="AAD4" s="168"/>
      <c r="AAE4" s="168"/>
      <c r="AAF4" s="168"/>
      <c r="AAG4" s="168"/>
      <c r="AAH4" s="168"/>
      <c r="AAI4" s="168"/>
      <c r="AAJ4" s="168"/>
      <c r="AAK4" s="168"/>
      <c r="AAL4" s="168"/>
      <c r="AAM4" s="168"/>
      <c r="AAN4" s="168"/>
      <c r="AAO4" s="168"/>
      <c r="AAP4" s="168"/>
      <c r="AAQ4" s="168"/>
      <c r="AAR4" s="168"/>
      <c r="AAS4" s="168"/>
      <c r="AAT4" s="168"/>
      <c r="AAU4" s="168"/>
      <c r="AAV4" s="168"/>
      <c r="AAW4" s="168"/>
      <c r="AAX4" s="168"/>
      <c r="AAY4" s="168"/>
      <c r="AAZ4" s="168"/>
      <c r="ABA4" s="168"/>
      <c r="ABB4" s="168"/>
      <c r="ABC4" s="168"/>
      <c r="ABD4" s="168"/>
      <c r="ABE4" s="168"/>
      <c r="ABF4" s="168"/>
      <c r="ABG4" s="168"/>
      <c r="ABH4" s="168"/>
      <c r="ABI4" s="168"/>
      <c r="ABJ4" s="168"/>
      <c r="ABK4" s="168"/>
      <c r="ABL4" s="168"/>
      <c r="ABM4" s="168"/>
      <c r="ABN4" s="168"/>
      <c r="ABO4" s="168"/>
      <c r="ABP4" s="168"/>
      <c r="ABQ4" s="168"/>
      <c r="ABR4" s="168"/>
      <c r="ABS4" s="168"/>
      <c r="ABT4" s="168"/>
      <c r="ABU4" s="168"/>
      <c r="ABV4" s="168"/>
      <c r="ABW4" s="168"/>
      <c r="ABX4" s="168"/>
      <c r="ABY4" s="168"/>
      <c r="ABZ4" s="168"/>
      <c r="ACA4" s="168"/>
      <c r="ACB4" s="168"/>
      <c r="ACC4" s="168"/>
      <c r="ACD4" s="168"/>
      <c r="ACE4" s="168"/>
      <c r="ACF4" s="168"/>
      <c r="ACG4" s="168"/>
      <c r="ACH4" s="168"/>
      <c r="ACI4" s="168"/>
      <c r="ACJ4" s="168"/>
      <c r="ACK4" s="168"/>
      <c r="ACL4" s="168"/>
      <c r="ACM4" s="168"/>
      <c r="ACN4" s="168"/>
      <c r="ACO4" s="168"/>
      <c r="ACP4" s="168"/>
      <c r="ACQ4" s="168"/>
      <c r="ACR4" s="168"/>
      <c r="ACS4" s="168"/>
      <c r="ACT4" s="168"/>
      <c r="ACU4" s="168"/>
      <c r="ACV4" s="168"/>
      <c r="ACW4" s="168"/>
      <c r="ACX4" s="168"/>
      <c r="ACY4" s="168"/>
      <c r="ACZ4" s="168"/>
      <c r="ADA4" s="168"/>
      <c r="ADB4" s="168"/>
      <c r="ADC4" s="168"/>
      <c r="ADD4" s="168"/>
      <c r="ADE4" s="168"/>
      <c r="ADF4" s="168"/>
      <c r="ADG4" s="168"/>
      <c r="ADH4" s="168"/>
      <c r="ADI4" s="168"/>
      <c r="ADJ4" s="168"/>
      <c r="ADK4" s="168"/>
      <c r="ADL4" s="168"/>
      <c r="ADM4" s="168"/>
      <c r="ADN4" s="168"/>
      <c r="ADO4" s="168"/>
      <c r="ADP4" s="168"/>
      <c r="ADQ4" s="168"/>
      <c r="ADR4" s="168"/>
      <c r="ADS4" s="168"/>
      <c r="ADT4" s="168"/>
      <c r="ADU4" s="168"/>
      <c r="ADV4" s="168"/>
      <c r="ADW4" s="168"/>
      <c r="ADX4" s="168"/>
      <c r="ADY4" s="168"/>
      <c r="ADZ4" s="168"/>
      <c r="AEA4" s="168"/>
      <c r="AEB4" s="168"/>
      <c r="AEC4" s="168"/>
      <c r="AED4" s="168"/>
      <c r="AEE4" s="168"/>
      <c r="AEF4" s="168"/>
      <c r="AEG4" s="168"/>
      <c r="AEH4" s="168"/>
      <c r="AEI4" s="168"/>
      <c r="AEJ4" s="168"/>
      <c r="AEK4" s="168"/>
      <c r="AEL4" s="168"/>
      <c r="AEM4" s="168"/>
      <c r="AEN4" s="168"/>
      <c r="AEO4" s="168"/>
      <c r="AEP4" s="168"/>
      <c r="AEQ4" s="168"/>
      <c r="AER4" s="168"/>
      <c r="AES4" s="168"/>
      <c r="AET4" s="168"/>
      <c r="AEU4" s="168"/>
      <c r="AEV4" s="168"/>
      <c r="AEW4" s="168"/>
      <c r="AEX4" s="168"/>
      <c r="AEY4" s="168"/>
      <c r="AEZ4" s="168"/>
      <c r="AFA4" s="168"/>
      <c r="AFB4" s="168"/>
      <c r="AFC4" s="168"/>
      <c r="AFD4" s="168"/>
      <c r="AFE4" s="168"/>
      <c r="AFF4" s="168"/>
      <c r="AFG4" s="168"/>
      <c r="AFH4" s="168"/>
      <c r="AFI4" s="168"/>
      <c r="AFJ4" s="168"/>
      <c r="AFK4" s="168"/>
      <c r="AFL4" s="168"/>
      <c r="AFM4" s="168"/>
      <c r="AFN4" s="168"/>
      <c r="AFO4" s="168"/>
      <c r="AFP4" s="168"/>
      <c r="AFQ4" s="168"/>
      <c r="AFR4" s="168"/>
      <c r="AFS4" s="168"/>
      <c r="AFT4" s="168"/>
      <c r="AFU4" s="168"/>
      <c r="AFV4" s="168"/>
      <c r="AFW4" s="168"/>
      <c r="AFX4" s="168"/>
      <c r="AFY4" s="168"/>
      <c r="AFZ4" s="168"/>
      <c r="AGA4" s="168"/>
      <c r="AGB4" s="168"/>
      <c r="AGC4" s="168"/>
      <c r="AGD4" s="168"/>
      <c r="AGE4" s="168"/>
    </row>
    <row r="5" spans="1:863" s="170" customFormat="1" ht="16.5" customHeight="1" x14ac:dyDescent="0.2">
      <c r="A5" s="238" t="s">
        <v>99</v>
      </c>
      <c r="B5" s="239" t="s">
        <v>180</v>
      </c>
      <c r="C5" s="239" t="s">
        <v>181</v>
      </c>
      <c r="D5" s="233" t="s">
        <v>102</v>
      </c>
      <c r="E5" s="237" t="s">
        <v>287</v>
      </c>
      <c r="F5" s="237"/>
      <c r="G5" s="232" t="s">
        <v>234</v>
      </c>
      <c r="H5" s="232" t="s">
        <v>216</v>
      </c>
      <c r="I5" s="232" t="s">
        <v>233</v>
      </c>
      <c r="J5" s="232" t="s">
        <v>232</v>
      </c>
      <c r="K5" s="232" t="s">
        <v>229</v>
      </c>
      <c r="L5" s="232" t="s">
        <v>197</v>
      </c>
      <c r="M5" s="232" t="s">
        <v>113</v>
      </c>
      <c r="N5" s="235" t="s">
        <v>114</v>
      </c>
      <c r="O5" s="235" t="s">
        <v>115</v>
      </c>
      <c r="P5" s="232" t="s">
        <v>182</v>
      </c>
      <c r="Q5" s="236" t="s">
        <v>129</v>
      </c>
      <c r="R5" s="236" t="s">
        <v>124</v>
      </c>
      <c r="S5" s="236" t="s">
        <v>125</v>
      </c>
      <c r="T5" s="236" t="s">
        <v>103</v>
      </c>
      <c r="U5" s="205"/>
      <c r="V5" s="234" t="s">
        <v>128</v>
      </c>
      <c r="W5" s="234"/>
      <c r="X5" s="234"/>
      <c r="Y5" s="234"/>
      <c r="Z5" s="234"/>
      <c r="AA5" s="234"/>
      <c r="AB5" s="234"/>
      <c r="AC5" s="232" t="s">
        <v>188</v>
      </c>
      <c r="AD5" s="233" t="s">
        <v>189</v>
      </c>
      <c r="AE5" s="234" t="s">
        <v>3</v>
      </c>
      <c r="AF5" s="234"/>
      <c r="AG5" s="234"/>
      <c r="AH5" s="235" t="s">
        <v>104</v>
      </c>
      <c r="AI5" s="235" t="s">
        <v>105</v>
      </c>
      <c r="AJ5" s="235" t="s">
        <v>106</v>
      </c>
      <c r="AK5" s="233" t="s">
        <v>107</v>
      </c>
      <c r="AL5" s="235" t="s">
        <v>108</v>
      </c>
      <c r="AM5" s="236" t="s">
        <v>179</v>
      </c>
      <c r="AN5" s="232" t="s">
        <v>288</v>
      </c>
      <c r="AO5" s="232" t="s">
        <v>289</v>
      </c>
      <c r="AP5" s="232" t="s">
        <v>290</v>
      </c>
      <c r="AQ5" s="232" t="s">
        <v>291</v>
      </c>
      <c r="AR5" s="232" t="s">
        <v>292</v>
      </c>
      <c r="AS5" s="232" t="s">
        <v>293</v>
      </c>
      <c r="AT5" s="232" t="s">
        <v>133</v>
      </c>
      <c r="AU5" s="232" t="s">
        <v>134</v>
      </c>
      <c r="AV5" s="232"/>
      <c r="DI5" s="171"/>
      <c r="DJ5" s="171"/>
      <c r="DK5" s="171"/>
      <c r="DL5" s="171"/>
      <c r="DM5" s="171"/>
      <c r="DN5" s="171"/>
      <c r="DO5" s="171"/>
      <c r="DP5" s="171"/>
      <c r="DQ5" s="171"/>
      <c r="DR5" s="171"/>
      <c r="DS5" s="171"/>
      <c r="DT5" s="171"/>
      <c r="DU5" s="171"/>
      <c r="DV5" s="171"/>
      <c r="DW5" s="171"/>
      <c r="DX5" s="171"/>
      <c r="DY5" s="171"/>
      <c r="DZ5" s="171"/>
      <c r="EA5" s="171"/>
      <c r="EB5" s="171"/>
      <c r="EC5" s="171"/>
      <c r="ED5" s="171"/>
      <c r="EE5" s="171"/>
      <c r="EF5" s="171"/>
      <c r="EG5" s="171"/>
      <c r="EH5" s="171"/>
      <c r="EI5" s="171"/>
      <c r="EJ5" s="171"/>
      <c r="EK5" s="171"/>
      <c r="EL5" s="171"/>
      <c r="EM5" s="171"/>
      <c r="EN5" s="171"/>
      <c r="EO5" s="171"/>
      <c r="EP5" s="171"/>
      <c r="EQ5" s="171"/>
      <c r="ER5" s="171"/>
      <c r="ES5" s="171"/>
      <c r="ET5" s="171"/>
      <c r="EU5" s="171"/>
      <c r="EV5" s="171"/>
      <c r="EW5" s="171"/>
      <c r="EX5" s="171"/>
      <c r="EY5" s="171"/>
      <c r="EZ5" s="171"/>
      <c r="FA5" s="171"/>
      <c r="FB5" s="171"/>
      <c r="FC5" s="171"/>
      <c r="FD5" s="171"/>
      <c r="FE5" s="171"/>
      <c r="FF5" s="171"/>
      <c r="FG5" s="171"/>
      <c r="FH5" s="171"/>
      <c r="FI5" s="171"/>
      <c r="FJ5" s="171"/>
      <c r="FK5" s="171"/>
      <c r="FL5" s="171"/>
      <c r="FM5" s="171"/>
      <c r="FN5" s="171"/>
      <c r="FO5" s="171"/>
      <c r="FP5" s="171"/>
      <c r="FQ5" s="171"/>
      <c r="FR5" s="171"/>
      <c r="FS5" s="171"/>
      <c r="FT5" s="171"/>
      <c r="FU5" s="171"/>
      <c r="FV5" s="171"/>
      <c r="FW5" s="171"/>
      <c r="FX5" s="171"/>
      <c r="FY5" s="171"/>
      <c r="FZ5" s="171"/>
      <c r="GA5" s="171"/>
      <c r="GB5" s="171"/>
      <c r="GC5" s="171"/>
      <c r="GD5" s="171"/>
      <c r="GE5" s="171"/>
      <c r="GF5" s="171"/>
      <c r="GG5" s="171"/>
      <c r="GH5" s="171"/>
      <c r="GI5" s="171"/>
      <c r="GJ5" s="171"/>
      <c r="GK5" s="171"/>
      <c r="GL5" s="171"/>
      <c r="GM5" s="171"/>
      <c r="GN5" s="171"/>
      <c r="GO5" s="171"/>
      <c r="GP5" s="171"/>
      <c r="GQ5" s="171"/>
      <c r="GR5" s="171"/>
      <c r="GS5" s="171"/>
      <c r="GT5" s="171"/>
      <c r="GU5" s="171"/>
      <c r="GV5" s="171"/>
      <c r="GW5" s="171"/>
      <c r="GX5" s="171"/>
      <c r="GY5" s="171"/>
      <c r="GZ5" s="171"/>
      <c r="HA5" s="171"/>
      <c r="HB5" s="171"/>
      <c r="HC5" s="171"/>
      <c r="HD5" s="171"/>
      <c r="HE5" s="171"/>
      <c r="HF5" s="171"/>
      <c r="HG5" s="171"/>
      <c r="HH5" s="171"/>
      <c r="HI5" s="171"/>
      <c r="HJ5" s="171"/>
      <c r="HK5" s="171"/>
      <c r="HL5" s="171"/>
      <c r="HM5" s="171"/>
      <c r="HN5" s="171"/>
      <c r="HO5" s="171"/>
      <c r="HP5" s="171"/>
      <c r="HQ5" s="171"/>
      <c r="HR5" s="171"/>
      <c r="HS5" s="171"/>
      <c r="HT5" s="171"/>
      <c r="HU5" s="171"/>
      <c r="HV5" s="171"/>
      <c r="HW5" s="171"/>
      <c r="HX5" s="171"/>
      <c r="HY5" s="171"/>
      <c r="HZ5" s="171"/>
      <c r="IA5" s="171"/>
      <c r="IB5" s="171"/>
      <c r="IC5" s="171"/>
      <c r="ID5" s="171"/>
      <c r="IE5" s="171"/>
      <c r="IF5" s="171"/>
      <c r="IG5" s="171"/>
      <c r="IH5" s="171"/>
      <c r="II5" s="171"/>
      <c r="IJ5" s="171"/>
      <c r="IK5" s="171"/>
      <c r="IL5" s="171"/>
      <c r="IM5" s="171"/>
      <c r="IN5" s="171"/>
      <c r="IO5" s="171"/>
      <c r="IP5" s="171"/>
      <c r="IQ5" s="171"/>
      <c r="IR5" s="171"/>
      <c r="IS5" s="171"/>
      <c r="IT5" s="171"/>
      <c r="IU5" s="171"/>
      <c r="IV5" s="171"/>
      <c r="IW5" s="171"/>
      <c r="IX5" s="171"/>
      <c r="IY5" s="171"/>
      <c r="IZ5" s="171"/>
      <c r="JA5" s="171"/>
      <c r="JB5" s="171"/>
      <c r="JC5" s="171"/>
      <c r="JD5" s="171"/>
      <c r="JE5" s="171"/>
      <c r="JF5" s="171"/>
      <c r="JG5" s="171"/>
      <c r="JH5" s="171"/>
      <c r="JI5" s="171"/>
      <c r="JJ5" s="171"/>
      <c r="JK5" s="171"/>
      <c r="JL5" s="171"/>
      <c r="JM5" s="171"/>
      <c r="JN5" s="171"/>
      <c r="JO5" s="171"/>
      <c r="JP5" s="171"/>
      <c r="JQ5" s="171"/>
      <c r="JR5" s="171"/>
      <c r="JS5" s="171"/>
      <c r="JT5" s="171"/>
      <c r="JU5" s="171"/>
      <c r="JV5" s="171"/>
      <c r="JW5" s="171"/>
      <c r="JX5" s="171"/>
      <c r="JY5" s="171"/>
      <c r="JZ5" s="171"/>
      <c r="KA5" s="171"/>
      <c r="KB5" s="171"/>
      <c r="KC5" s="171"/>
      <c r="KD5" s="171"/>
      <c r="KE5" s="171"/>
      <c r="KF5" s="171"/>
      <c r="KG5" s="171"/>
      <c r="KH5" s="171"/>
      <c r="KI5" s="171"/>
      <c r="KJ5" s="171"/>
      <c r="KK5" s="171"/>
      <c r="KL5" s="171"/>
      <c r="KM5" s="171"/>
      <c r="KN5" s="171"/>
      <c r="KO5" s="171"/>
      <c r="KP5" s="171"/>
      <c r="KQ5" s="171"/>
      <c r="KR5" s="171"/>
      <c r="KS5" s="171"/>
      <c r="KT5" s="171"/>
      <c r="KU5" s="171"/>
      <c r="KV5" s="171"/>
      <c r="KW5" s="171"/>
      <c r="KX5" s="171"/>
      <c r="KY5" s="171"/>
      <c r="KZ5" s="171"/>
      <c r="LA5" s="171"/>
      <c r="LB5" s="171"/>
      <c r="LC5" s="171"/>
      <c r="LD5" s="171"/>
      <c r="LE5" s="171"/>
      <c r="LF5" s="171"/>
      <c r="LG5" s="171"/>
      <c r="LH5" s="171"/>
      <c r="LI5" s="171"/>
      <c r="LJ5" s="171"/>
      <c r="LK5" s="171"/>
      <c r="LL5" s="171"/>
      <c r="LM5" s="171"/>
      <c r="LN5" s="171"/>
      <c r="LO5" s="171"/>
      <c r="LP5" s="171"/>
      <c r="LQ5" s="171"/>
      <c r="LR5" s="171"/>
      <c r="LS5" s="171"/>
      <c r="LT5" s="171"/>
      <c r="LU5" s="171"/>
      <c r="LV5" s="171"/>
      <c r="LW5" s="171"/>
      <c r="LX5" s="171"/>
      <c r="LY5" s="171"/>
      <c r="LZ5" s="171"/>
      <c r="MA5" s="171"/>
      <c r="MB5" s="171"/>
      <c r="MC5" s="171"/>
      <c r="MD5" s="171"/>
      <c r="ME5" s="171"/>
      <c r="MF5" s="171"/>
      <c r="MG5" s="171"/>
      <c r="MH5" s="171"/>
      <c r="MI5" s="171"/>
      <c r="MJ5" s="171"/>
      <c r="MK5" s="171"/>
      <c r="ML5" s="171"/>
      <c r="MM5" s="171"/>
      <c r="MN5" s="171"/>
      <c r="MO5" s="171"/>
      <c r="MP5" s="171"/>
      <c r="MQ5" s="171"/>
      <c r="MR5" s="171"/>
      <c r="MS5" s="171"/>
      <c r="MT5" s="171"/>
      <c r="MU5" s="171"/>
      <c r="MV5" s="171"/>
      <c r="MW5" s="171"/>
      <c r="MX5" s="171"/>
      <c r="MY5" s="171"/>
      <c r="MZ5" s="171"/>
      <c r="NA5" s="171"/>
      <c r="NB5" s="171"/>
      <c r="NC5" s="171"/>
      <c r="ND5" s="171"/>
      <c r="NE5" s="171"/>
      <c r="NF5" s="171"/>
      <c r="NG5" s="171"/>
      <c r="NH5" s="171"/>
      <c r="NI5" s="171"/>
      <c r="NJ5" s="171"/>
      <c r="NK5" s="171"/>
      <c r="NL5" s="171"/>
      <c r="NM5" s="171"/>
      <c r="NN5" s="171"/>
      <c r="NO5" s="171"/>
      <c r="NP5" s="171"/>
      <c r="NQ5" s="171"/>
      <c r="NR5" s="171"/>
      <c r="NS5" s="171"/>
      <c r="NT5" s="171"/>
      <c r="NU5" s="171"/>
      <c r="NV5" s="171"/>
      <c r="NW5" s="171"/>
      <c r="NX5" s="171"/>
      <c r="NY5" s="171"/>
      <c r="NZ5" s="171"/>
      <c r="OA5" s="171"/>
      <c r="OB5" s="171"/>
      <c r="OC5" s="171"/>
      <c r="OD5" s="171"/>
      <c r="OE5" s="171"/>
      <c r="OF5" s="171"/>
      <c r="OG5" s="171"/>
      <c r="OH5" s="171"/>
      <c r="OI5" s="171"/>
      <c r="OJ5" s="171"/>
      <c r="OK5" s="171"/>
      <c r="OL5" s="171"/>
      <c r="OM5" s="171"/>
      <c r="ON5" s="171"/>
      <c r="OO5" s="171"/>
      <c r="OP5" s="171"/>
      <c r="OQ5" s="171"/>
      <c r="OR5" s="171"/>
      <c r="OS5" s="171"/>
      <c r="OT5" s="171"/>
      <c r="OU5" s="171"/>
      <c r="OV5" s="171"/>
      <c r="OW5" s="171"/>
      <c r="OX5" s="171"/>
      <c r="OY5" s="171"/>
      <c r="OZ5" s="171"/>
      <c r="PA5" s="171"/>
      <c r="PB5" s="171"/>
      <c r="PC5" s="171"/>
      <c r="PD5" s="171"/>
      <c r="PE5" s="171"/>
      <c r="PF5" s="171"/>
      <c r="PG5" s="171"/>
      <c r="PH5" s="171"/>
      <c r="PI5" s="171"/>
      <c r="PJ5" s="171"/>
      <c r="PK5" s="171"/>
      <c r="PL5" s="171"/>
      <c r="PM5" s="171"/>
      <c r="PN5" s="171"/>
      <c r="PO5" s="171"/>
      <c r="PP5" s="171"/>
      <c r="PQ5" s="171"/>
      <c r="PR5" s="171"/>
      <c r="PS5" s="171"/>
      <c r="PT5" s="171"/>
      <c r="PU5" s="171"/>
      <c r="PV5" s="171"/>
      <c r="PW5" s="171"/>
      <c r="PX5" s="171"/>
      <c r="PY5" s="171"/>
      <c r="PZ5" s="171"/>
      <c r="QA5" s="171"/>
      <c r="QB5" s="171"/>
      <c r="QC5" s="171"/>
      <c r="QD5" s="171"/>
      <c r="QE5" s="171"/>
      <c r="QF5" s="171"/>
      <c r="QG5" s="171"/>
      <c r="QH5" s="171"/>
      <c r="QI5" s="171"/>
      <c r="QJ5" s="171"/>
      <c r="QK5" s="171"/>
      <c r="QL5" s="171"/>
      <c r="QM5" s="171"/>
      <c r="QN5" s="171"/>
      <c r="QO5" s="171"/>
      <c r="QP5" s="171"/>
      <c r="QQ5" s="171"/>
      <c r="QR5" s="171"/>
      <c r="QS5" s="171"/>
      <c r="QT5" s="171"/>
      <c r="QU5" s="171"/>
      <c r="QV5" s="171"/>
      <c r="QW5" s="171"/>
      <c r="QX5" s="171"/>
      <c r="QY5" s="171"/>
      <c r="QZ5" s="171"/>
      <c r="RA5" s="171"/>
      <c r="RB5" s="171"/>
      <c r="RC5" s="171"/>
      <c r="RD5" s="171"/>
      <c r="RE5" s="171"/>
      <c r="RF5" s="171"/>
      <c r="RG5" s="171"/>
      <c r="RH5" s="171"/>
      <c r="RI5" s="171"/>
      <c r="RJ5" s="171"/>
      <c r="RK5" s="171"/>
      <c r="RL5" s="171"/>
      <c r="RM5" s="171"/>
      <c r="RN5" s="171"/>
      <c r="RO5" s="171"/>
      <c r="RP5" s="171"/>
      <c r="RQ5" s="171"/>
      <c r="RR5" s="171"/>
      <c r="RS5" s="171"/>
      <c r="RT5" s="171"/>
      <c r="RU5" s="171"/>
      <c r="RV5" s="171"/>
      <c r="RW5" s="171"/>
      <c r="RX5" s="171"/>
      <c r="RY5" s="171"/>
      <c r="RZ5" s="171"/>
      <c r="SA5" s="171"/>
      <c r="SB5" s="171"/>
      <c r="SC5" s="171"/>
      <c r="SD5" s="171"/>
      <c r="SE5" s="171"/>
      <c r="SF5" s="171"/>
      <c r="SG5" s="171"/>
      <c r="SH5" s="171"/>
      <c r="SI5" s="171"/>
      <c r="SJ5" s="171"/>
      <c r="SK5" s="171"/>
      <c r="SL5" s="171"/>
      <c r="SM5" s="171"/>
      <c r="SN5" s="171"/>
      <c r="SO5" s="171"/>
      <c r="SP5" s="171"/>
      <c r="SQ5" s="171"/>
      <c r="SR5" s="171"/>
      <c r="SS5" s="171"/>
      <c r="ST5" s="171"/>
      <c r="SU5" s="171"/>
      <c r="SV5" s="171"/>
      <c r="SW5" s="171"/>
      <c r="SX5" s="171"/>
      <c r="SY5" s="171"/>
      <c r="SZ5" s="171"/>
      <c r="TA5" s="171"/>
      <c r="TB5" s="171"/>
      <c r="TC5" s="171"/>
      <c r="TD5" s="171"/>
      <c r="TE5" s="171"/>
      <c r="TF5" s="171"/>
      <c r="TG5" s="171"/>
      <c r="TH5" s="171"/>
      <c r="TI5" s="171"/>
      <c r="TJ5" s="171"/>
      <c r="TK5" s="171"/>
      <c r="TL5" s="171"/>
      <c r="TM5" s="171"/>
      <c r="TN5" s="171"/>
      <c r="TO5" s="171"/>
      <c r="TP5" s="171"/>
      <c r="TQ5" s="171"/>
      <c r="TR5" s="171"/>
      <c r="TS5" s="171"/>
      <c r="TT5" s="171"/>
      <c r="TU5" s="171"/>
      <c r="TV5" s="171"/>
      <c r="TW5" s="171"/>
      <c r="TX5" s="171"/>
      <c r="TY5" s="171"/>
      <c r="TZ5" s="171"/>
      <c r="UA5" s="171"/>
      <c r="UB5" s="171"/>
      <c r="UC5" s="171"/>
      <c r="UD5" s="171"/>
      <c r="UE5" s="171"/>
      <c r="UF5" s="171"/>
      <c r="UG5" s="171"/>
      <c r="UH5" s="171"/>
      <c r="UI5" s="171"/>
      <c r="UJ5" s="171"/>
      <c r="UK5" s="171"/>
      <c r="UL5" s="171"/>
      <c r="UM5" s="171"/>
      <c r="UN5" s="171"/>
      <c r="UO5" s="171"/>
      <c r="UP5" s="171"/>
      <c r="UQ5" s="171"/>
      <c r="UR5" s="171"/>
      <c r="US5" s="171"/>
      <c r="UT5" s="171"/>
      <c r="UU5" s="171"/>
      <c r="UV5" s="171"/>
      <c r="UW5" s="171"/>
      <c r="UX5" s="171"/>
      <c r="UY5" s="171"/>
      <c r="UZ5" s="171"/>
      <c r="VA5" s="171"/>
      <c r="VB5" s="171"/>
      <c r="VC5" s="171"/>
      <c r="VD5" s="171"/>
      <c r="VE5" s="171"/>
      <c r="VF5" s="171"/>
      <c r="VG5" s="171"/>
      <c r="VH5" s="171"/>
      <c r="VI5" s="171"/>
      <c r="VJ5" s="171"/>
      <c r="VK5" s="171"/>
      <c r="VL5" s="171"/>
      <c r="VM5" s="171"/>
      <c r="VN5" s="171"/>
      <c r="VO5" s="171"/>
      <c r="VP5" s="171"/>
      <c r="VQ5" s="171"/>
      <c r="VR5" s="171"/>
      <c r="VS5" s="171"/>
      <c r="VT5" s="171"/>
      <c r="VU5" s="171"/>
      <c r="VV5" s="171"/>
      <c r="VW5" s="171"/>
      <c r="VX5" s="171"/>
      <c r="VY5" s="171"/>
      <c r="VZ5" s="171"/>
      <c r="WA5" s="171"/>
      <c r="WB5" s="171"/>
      <c r="WC5" s="171"/>
      <c r="WD5" s="171"/>
      <c r="WE5" s="171"/>
      <c r="WF5" s="171"/>
      <c r="WG5" s="171"/>
      <c r="WH5" s="171"/>
      <c r="WI5" s="171"/>
      <c r="WJ5" s="171"/>
      <c r="WK5" s="171"/>
      <c r="WL5" s="171"/>
      <c r="WM5" s="171"/>
      <c r="WN5" s="171"/>
      <c r="WO5" s="171"/>
      <c r="WP5" s="171"/>
      <c r="WQ5" s="171"/>
      <c r="WR5" s="171"/>
      <c r="WS5" s="171"/>
      <c r="WT5" s="171"/>
      <c r="WU5" s="171"/>
      <c r="WV5" s="171"/>
      <c r="WW5" s="171"/>
      <c r="WX5" s="171"/>
      <c r="WY5" s="171"/>
      <c r="WZ5" s="171"/>
      <c r="XA5" s="171"/>
      <c r="XB5" s="171"/>
      <c r="XC5" s="171"/>
      <c r="XD5" s="171"/>
      <c r="XE5" s="171"/>
      <c r="XF5" s="171"/>
      <c r="XG5" s="171"/>
      <c r="XH5" s="171"/>
      <c r="XI5" s="171"/>
      <c r="XJ5" s="171"/>
      <c r="XK5" s="171"/>
      <c r="XL5" s="171"/>
      <c r="XM5" s="171"/>
      <c r="XN5" s="171"/>
      <c r="XO5" s="171"/>
      <c r="XP5" s="171"/>
      <c r="XQ5" s="171"/>
      <c r="XR5" s="171"/>
      <c r="XS5" s="171"/>
      <c r="XT5" s="171"/>
      <c r="XU5" s="171"/>
      <c r="XV5" s="171"/>
      <c r="XW5" s="171"/>
      <c r="XX5" s="171"/>
      <c r="XY5" s="171"/>
      <c r="XZ5" s="171"/>
      <c r="YA5" s="171"/>
      <c r="YB5" s="171"/>
      <c r="YC5" s="171"/>
      <c r="YD5" s="171"/>
      <c r="YE5" s="171"/>
      <c r="YF5" s="171"/>
      <c r="YG5" s="171"/>
      <c r="YH5" s="171"/>
      <c r="YI5" s="171"/>
      <c r="YJ5" s="171"/>
      <c r="YK5" s="171"/>
      <c r="YL5" s="171"/>
      <c r="YM5" s="171"/>
      <c r="YN5" s="171"/>
      <c r="YO5" s="171"/>
      <c r="YP5" s="171"/>
      <c r="YQ5" s="171"/>
      <c r="YR5" s="171"/>
      <c r="YS5" s="171"/>
      <c r="YT5" s="171"/>
      <c r="YU5" s="171"/>
      <c r="YV5" s="171"/>
      <c r="YW5" s="171"/>
      <c r="YX5" s="171"/>
      <c r="YY5" s="171"/>
      <c r="YZ5" s="171"/>
      <c r="ZA5" s="171"/>
      <c r="ZB5" s="171"/>
      <c r="ZC5" s="171"/>
      <c r="ZD5" s="171"/>
      <c r="ZE5" s="171"/>
      <c r="ZF5" s="171"/>
      <c r="ZG5" s="171"/>
      <c r="ZH5" s="171"/>
      <c r="ZI5" s="171"/>
      <c r="ZJ5" s="171"/>
      <c r="ZK5" s="171"/>
      <c r="ZL5" s="171"/>
      <c r="ZM5" s="171"/>
      <c r="ZN5" s="171"/>
      <c r="ZO5" s="171"/>
      <c r="ZP5" s="171"/>
      <c r="ZQ5" s="171"/>
      <c r="ZR5" s="171"/>
      <c r="ZS5" s="171"/>
      <c r="ZT5" s="171"/>
      <c r="ZU5" s="171"/>
      <c r="ZV5" s="171"/>
      <c r="ZW5" s="171"/>
      <c r="ZX5" s="171"/>
      <c r="ZY5" s="171"/>
      <c r="ZZ5" s="171"/>
      <c r="AAA5" s="171"/>
      <c r="AAB5" s="171"/>
      <c r="AAC5" s="171"/>
      <c r="AAD5" s="171"/>
      <c r="AAE5" s="171"/>
      <c r="AAF5" s="171"/>
      <c r="AAG5" s="171"/>
      <c r="AAH5" s="171"/>
      <c r="AAI5" s="171"/>
      <c r="AAJ5" s="171"/>
      <c r="AAK5" s="171"/>
      <c r="AAL5" s="171"/>
      <c r="AAM5" s="171"/>
      <c r="AAN5" s="171"/>
      <c r="AAO5" s="171"/>
      <c r="AAP5" s="171"/>
      <c r="AAQ5" s="171"/>
      <c r="AAR5" s="171"/>
      <c r="AAS5" s="171"/>
      <c r="AAT5" s="171"/>
      <c r="AAU5" s="171"/>
      <c r="AAV5" s="171"/>
      <c r="AAW5" s="171"/>
      <c r="AAX5" s="171"/>
      <c r="AAY5" s="171"/>
      <c r="AAZ5" s="171"/>
      <c r="ABA5" s="171"/>
      <c r="ABB5" s="171"/>
      <c r="ABC5" s="171"/>
      <c r="ABD5" s="171"/>
      <c r="ABE5" s="171"/>
      <c r="ABF5" s="171"/>
      <c r="ABG5" s="171"/>
      <c r="ABH5" s="171"/>
      <c r="ABI5" s="171"/>
      <c r="ABJ5" s="171"/>
      <c r="ABK5" s="171"/>
      <c r="ABL5" s="171"/>
      <c r="ABM5" s="171"/>
      <c r="ABN5" s="171"/>
      <c r="ABO5" s="171"/>
      <c r="ABP5" s="171"/>
      <c r="ABQ5" s="171"/>
      <c r="ABR5" s="171"/>
      <c r="ABS5" s="171"/>
      <c r="ABT5" s="171"/>
      <c r="ABU5" s="171"/>
      <c r="ABV5" s="171"/>
      <c r="ABW5" s="171"/>
      <c r="ABX5" s="171"/>
      <c r="ABY5" s="171"/>
      <c r="ABZ5" s="171"/>
      <c r="ACA5" s="171"/>
      <c r="ACB5" s="171"/>
      <c r="ACC5" s="171"/>
      <c r="ACD5" s="171"/>
      <c r="ACE5" s="171"/>
      <c r="ACF5" s="171"/>
      <c r="ACG5" s="171"/>
      <c r="ACH5" s="171"/>
      <c r="ACI5" s="171"/>
      <c r="ACJ5" s="171"/>
      <c r="ACK5" s="171"/>
      <c r="ACL5" s="171"/>
      <c r="ACM5" s="171"/>
      <c r="ACN5" s="171"/>
      <c r="ACO5" s="171"/>
      <c r="ACP5" s="171"/>
      <c r="ACQ5" s="171"/>
      <c r="ACR5" s="171"/>
      <c r="ACS5" s="171"/>
      <c r="ACT5" s="171"/>
      <c r="ACU5" s="171"/>
      <c r="ACV5" s="171"/>
      <c r="ACW5" s="171"/>
      <c r="ACX5" s="171"/>
      <c r="ACY5" s="171"/>
      <c r="ACZ5" s="171"/>
      <c r="ADA5" s="171"/>
      <c r="ADB5" s="171"/>
      <c r="ADC5" s="171"/>
      <c r="ADD5" s="171"/>
      <c r="ADE5" s="171"/>
      <c r="ADF5" s="171"/>
      <c r="ADG5" s="171"/>
      <c r="ADH5" s="171"/>
      <c r="ADI5" s="171"/>
      <c r="ADJ5" s="171"/>
      <c r="ADK5" s="171"/>
      <c r="ADL5" s="171"/>
      <c r="ADM5" s="171"/>
      <c r="ADN5" s="171"/>
      <c r="ADO5" s="171"/>
      <c r="ADP5" s="171"/>
      <c r="ADQ5" s="171"/>
      <c r="ADR5" s="171"/>
      <c r="ADS5" s="171"/>
      <c r="ADT5" s="171"/>
      <c r="ADU5" s="171"/>
      <c r="ADV5" s="171"/>
      <c r="ADW5" s="171"/>
      <c r="ADX5" s="171"/>
      <c r="ADY5" s="171"/>
      <c r="ADZ5" s="171"/>
      <c r="AEA5" s="171"/>
      <c r="AEB5" s="171"/>
      <c r="AEC5" s="171"/>
      <c r="AED5" s="171"/>
      <c r="AEE5" s="171"/>
      <c r="AEF5" s="171"/>
      <c r="AEG5" s="171"/>
      <c r="AEH5" s="171"/>
      <c r="AEI5" s="171"/>
      <c r="AEJ5" s="171"/>
      <c r="AEK5" s="171"/>
      <c r="AEL5" s="171"/>
      <c r="AEM5" s="171"/>
      <c r="AEN5" s="171"/>
      <c r="AEO5" s="171"/>
      <c r="AEP5" s="171"/>
      <c r="AEQ5" s="171"/>
      <c r="AER5" s="171"/>
      <c r="AES5" s="171"/>
      <c r="AET5" s="171"/>
      <c r="AEU5" s="171"/>
      <c r="AEV5" s="171"/>
      <c r="AEW5" s="171"/>
      <c r="AEX5" s="171"/>
      <c r="AEY5" s="171"/>
      <c r="AEZ5" s="171"/>
      <c r="AFA5" s="171"/>
      <c r="AFB5" s="171"/>
      <c r="AFC5" s="171"/>
      <c r="AFD5" s="171"/>
      <c r="AFE5" s="171"/>
      <c r="AFF5" s="171"/>
      <c r="AFG5" s="171"/>
      <c r="AFH5" s="171"/>
      <c r="AFI5" s="171"/>
      <c r="AFJ5" s="171"/>
      <c r="AFK5" s="171"/>
      <c r="AFL5" s="171"/>
      <c r="AFM5" s="171"/>
      <c r="AFN5" s="171"/>
      <c r="AFO5" s="171"/>
      <c r="AFP5" s="171"/>
      <c r="AFQ5" s="171"/>
      <c r="AFR5" s="171"/>
      <c r="AFS5" s="171"/>
      <c r="AFT5" s="171"/>
      <c r="AFU5" s="171"/>
      <c r="AFV5" s="171"/>
      <c r="AFW5" s="171"/>
      <c r="AFX5" s="171"/>
      <c r="AFY5" s="171"/>
      <c r="AFZ5" s="171"/>
      <c r="AGA5" s="171"/>
      <c r="AGB5" s="171"/>
      <c r="AGC5" s="171"/>
      <c r="AGD5" s="171"/>
      <c r="AGE5" s="171"/>
    </row>
    <row r="6" spans="1:863" s="170" customFormat="1" ht="81" customHeight="1" thickBot="1" x14ac:dyDescent="0.25">
      <c r="A6" s="238"/>
      <c r="B6" s="239"/>
      <c r="C6" s="239"/>
      <c r="D6" s="233"/>
      <c r="E6" s="199" t="s">
        <v>294</v>
      </c>
      <c r="F6" s="199" t="s">
        <v>296</v>
      </c>
      <c r="G6" s="232"/>
      <c r="H6" s="232"/>
      <c r="I6" s="232"/>
      <c r="J6" s="232"/>
      <c r="K6" s="232"/>
      <c r="L6" s="232"/>
      <c r="M6" s="232"/>
      <c r="N6" s="235"/>
      <c r="O6" s="235"/>
      <c r="P6" s="232"/>
      <c r="Q6" s="236"/>
      <c r="R6" s="236"/>
      <c r="S6" s="236"/>
      <c r="T6" s="236"/>
      <c r="U6" s="206" t="s">
        <v>213</v>
      </c>
      <c r="V6" s="206" t="s">
        <v>142</v>
      </c>
      <c r="W6" s="206" t="s">
        <v>136</v>
      </c>
      <c r="X6" s="206" t="s">
        <v>141</v>
      </c>
      <c r="Y6" s="206" t="s">
        <v>139</v>
      </c>
      <c r="Z6" s="206" t="s">
        <v>140</v>
      </c>
      <c r="AA6" s="206" t="s">
        <v>137</v>
      </c>
      <c r="AB6" s="206" t="s">
        <v>138</v>
      </c>
      <c r="AC6" s="232"/>
      <c r="AD6" s="233"/>
      <c r="AE6" s="205" t="s">
        <v>190</v>
      </c>
      <c r="AF6" s="205" t="s">
        <v>191</v>
      </c>
      <c r="AG6" s="207" t="s">
        <v>192</v>
      </c>
      <c r="AH6" s="235"/>
      <c r="AI6" s="235"/>
      <c r="AJ6" s="235"/>
      <c r="AK6" s="233"/>
      <c r="AL6" s="235"/>
      <c r="AM6" s="236"/>
      <c r="AN6" s="232"/>
      <c r="AO6" s="232"/>
      <c r="AP6" s="232"/>
      <c r="AQ6" s="232"/>
      <c r="AR6" s="232"/>
      <c r="AS6" s="232"/>
      <c r="AT6" s="232"/>
      <c r="AU6" s="232"/>
      <c r="AV6" s="232"/>
      <c r="AW6" s="198"/>
      <c r="DI6" s="171"/>
      <c r="DJ6" s="171"/>
      <c r="DK6" s="171"/>
      <c r="DL6" s="171"/>
      <c r="DM6" s="171"/>
      <c r="DN6" s="171"/>
      <c r="DO6" s="171"/>
      <c r="DP6" s="171"/>
      <c r="DQ6" s="171"/>
      <c r="DR6" s="171"/>
      <c r="DS6" s="171"/>
      <c r="DT6" s="171"/>
      <c r="DU6" s="171"/>
      <c r="DV6" s="171"/>
      <c r="DW6" s="171"/>
      <c r="DX6" s="171"/>
      <c r="DY6" s="171"/>
      <c r="DZ6" s="171"/>
      <c r="EA6" s="171"/>
      <c r="EB6" s="171"/>
      <c r="EC6" s="171"/>
      <c r="ED6" s="171"/>
      <c r="EE6" s="171"/>
      <c r="EF6" s="171"/>
      <c r="EG6" s="171"/>
      <c r="EH6" s="171"/>
      <c r="EI6" s="171"/>
      <c r="EJ6" s="171"/>
      <c r="EK6" s="171"/>
      <c r="EL6" s="171"/>
      <c r="EM6" s="171"/>
      <c r="EN6" s="171"/>
      <c r="EO6" s="171"/>
      <c r="EP6" s="171"/>
      <c r="EQ6" s="171"/>
      <c r="ER6" s="171"/>
      <c r="ES6" s="171"/>
      <c r="ET6" s="171"/>
      <c r="EU6" s="171"/>
      <c r="EV6" s="171"/>
      <c r="EW6" s="171"/>
      <c r="EX6" s="171"/>
      <c r="EY6" s="171"/>
      <c r="EZ6" s="171"/>
      <c r="FA6" s="171"/>
      <c r="FB6" s="171"/>
      <c r="FC6" s="171"/>
      <c r="FD6" s="171"/>
      <c r="FE6" s="171"/>
      <c r="FF6" s="171"/>
      <c r="FG6" s="171"/>
      <c r="FH6" s="171"/>
      <c r="FI6" s="171"/>
      <c r="FJ6" s="171"/>
      <c r="FK6" s="171"/>
      <c r="FL6" s="171"/>
      <c r="FM6" s="171"/>
      <c r="FN6" s="171"/>
      <c r="FO6" s="171"/>
      <c r="FP6" s="171"/>
      <c r="FQ6" s="171"/>
      <c r="FR6" s="171"/>
      <c r="FS6" s="171"/>
      <c r="FT6" s="171"/>
      <c r="FU6" s="171"/>
      <c r="FV6" s="171"/>
      <c r="FW6" s="171"/>
      <c r="FX6" s="171"/>
      <c r="FY6" s="171"/>
      <c r="FZ6" s="171"/>
      <c r="GA6" s="171"/>
      <c r="GB6" s="171"/>
      <c r="GC6" s="171"/>
      <c r="GD6" s="171"/>
      <c r="GE6" s="171"/>
      <c r="GF6" s="171"/>
      <c r="GG6" s="171"/>
      <c r="GH6" s="171"/>
      <c r="GI6" s="171"/>
      <c r="GJ6" s="171"/>
      <c r="GK6" s="171"/>
      <c r="GL6" s="171"/>
      <c r="GM6" s="171"/>
      <c r="GN6" s="171"/>
      <c r="GO6" s="171"/>
      <c r="GP6" s="171"/>
      <c r="GQ6" s="171"/>
      <c r="GR6" s="171"/>
      <c r="GS6" s="171"/>
      <c r="GT6" s="171"/>
      <c r="GU6" s="171"/>
      <c r="GV6" s="171"/>
      <c r="GW6" s="171"/>
      <c r="GX6" s="171"/>
      <c r="GY6" s="171"/>
      <c r="GZ6" s="171"/>
      <c r="HA6" s="171"/>
      <c r="HB6" s="171"/>
      <c r="HC6" s="171"/>
      <c r="HD6" s="171"/>
      <c r="HE6" s="171"/>
      <c r="HF6" s="171"/>
      <c r="HG6" s="171"/>
      <c r="HH6" s="171"/>
      <c r="HI6" s="171"/>
      <c r="HJ6" s="171"/>
      <c r="HK6" s="171"/>
      <c r="HL6" s="171"/>
      <c r="HM6" s="171"/>
      <c r="HN6" s="171"/>
      <c r="HO6" s="171"/>
      <c r="HP6" s="171"/>
      <c r="HQ6" s="171"/>
      <c r="HR6" s="171"/>
      <c r="HS6" s="171"/>
      <c r="HT6" s="171"/>
      <c r="HU6" s="171"/>
      <c r="HV6" s="171"/>
      <c r="HW6" s="171"/>
      <c r="HX6" s="171"/>
      <c r="HY6" s="171"/>
      <c r="HZ6" s="171"/>
      <c r="IA6" s="171"/>
      <c r="IB6" s="171"/>
      <c r="IC6" s="171"/>
      <c r="ID6" s="171"/>
      <c r="IE6" s="171"/>
      <c r="IF6" s="171"/>
      <c r="IG6" s="171"/>
      <c r="IH6" s="171"/>
      <c r="II6" s="171"/>
      <c r="IJ6" s="171"/>
      <c r="IK6" s="171"/>
      <c r="IL6" s="171"/>
      <c r="IM6" s="171"/>
      <c r="IN6" s="171"/>
      <c r="IO6" s="171"/>
      <c r="IP6" s="171"/>
      <c r="IQ6" s="171"/>
      <c r="IR6" s="171"/>
      <c r="IS6" s="171"/>
      <c r="IT6" s="171"/>
      <c r="IU6" s="171"/>
      <c r="IV6" s="171"/>
      <c r="IW6" s="171"/>
      <c r="IX6" s="171"/>
      <c r="IY6" s="171"/>
      <c r="IZ6" s="171"/>
      <c r="JA6" s="171"/>
      <c r="JB6" s="171"/>
      <c r="JC6" s="171"/>
      <c r="JD6" s="171"/>
      <c r="JE6" s="171"/>
      <c r="JF6" s="171"/>
      <c r="JG6" s="171"/>
      <c r="JH6" s="171"/>
      <c r="JI6" s="171"/>
      <c r="JJ6" s="171"/>
      <c r="JK6" s="171"/>
      <c r="JL6" s="171"/>
      <c r="JM6" s="171"/>
      <c r="JN6" s="171"/>
      <c r="JO6" s="171"/>
      <c r="JP6" s="171"/>
      <c r="JQ6" s="171"/>
      <c r="JR6" s="171"/>
      <c r="JS6" s="171"/>
      <c r="JT6" s="171"/>
      <c r="JU6" s="171"/>
      <c r="JV6" s="171"/>
      <c r="JW6" s="171"/>
      <c r="JX6" s="171"/>
      <c r="JY6" s="171"/>
      <c r="JZ6" s="171"/>
      <c r="KA6" s="171"/>
      <c r="KB6" s="171"/>
      <c r="KC6" s="171"/>
      <c r="KD6" s="171"/>
      <c r="KE6" s="171"/>
      <c r="KF6" s="171"/>
      <c r="KG6" s="171"/>
      <c r="KH6" s="171"/>
      <c r="KI6" s="171"/>
      <c r="KJ6" s="171"/>
      <c r="KK6" s="171"/>
      <c r="KL6" s="171"/>
      <c r="KM6" s="171"/>
      <c r="KN6" s="171"/>
      <c r="KO6" s="171"/>
      <c r="KP6" s="171"/>
      <c r="KQ6" s="171"/>
      <c r="KR6" s="171"/>
      <c r="KS6" s="171"/>
      <c r="KT6" s="171"/>
      <c r="KU6" s="171"/>
      <c r="KV6" s="171"/>
      <c r="KW6" s="171"/>
      <c r="KX6" s="171"/>
      <c r="KY6" s="171"/>
      <c r="KZ6" s="171"/>
      <c r="LA6" s="171"/>
      <c r="LB6" s="171"/>
      <c r="LC6" s="171"/>
      <c r="LD6" s="171"/>
      <c r="LE6" s="171"/>
      <c r="LF6" s="171"/>
      <c r="LG6" s="171"/>
      <c r="LH6" s="171"/>
      <c r="LI6" s="171"/>
      <c r="LJ6" s="171"/>
      <c r="LK6" s="171"/>
      <c r="LL6" s="171"/>
      <c r="LM6" s="171"/>
      <c r="LN6" s="171"/>
      <c r="LO6" s="171"/>
      <c r="LP6" s="171"/>
      <c r="LQ6" s="171"/>
      <c r="LR6" s="171"/>
      <c r="LS6" s="171"/>
      <c r="LT6" s="171"/>
      <c r="LU6" s="171"/>
      <c r="LV6" s="171"/>
      <c r="LW6" s="171"/>
      <c r="LX6" s="171"/>
      <c r="LY6" s="171"/>
      <c r="LZ6" s="171"/>
      <c r="MA6" s="171"/>
      <c r="MB6" s="171"/>
      <c r="MC6" s="171"/>
      <c r="MD6" s="171"/>
      <c r="ME6" s="171"/>
      <c r="MF6" s="171"/>
      <c r="MG6" s="171"/>
      <c r="MH6" s="171"/>
      <c r="MI6" s="171"/>
      <c r="MJ6" s="171"/>
      <c r="MK6" s="171"/>
      <c r="ML6" s="171"/>
      <c r="MM6" s="171"/>
      <c r="MN6" s="171"/>
      <c r="MO6" s="171"/>
      <c r="MP6" s="171"/>
      <c r="MQ6" s="171"/>
      <c r="MR6" s="171"/>
      <c r="MS6" s="171"/>
      <c r="MT6" s="171"/>
      <c r="MU6" s="171"/>
      <c r="MV6" s="171"/>
      <c r="MW6" s="171"/>
      <c r="MX6" s="171"/>
      <c r="MY6" s="171"/>
      <c r="MZ6" s="171"/>
      <c r="NA6" s="171"/>
      <c r="NB6" s="171"/>
      <c r="NC6" s="171"/>
      <c r="ND6" s="171"/>
      <c r="NE6" s="171"/>
      <c r="NF6" s="171"/>
      <c r="NG6" s="171"/>
      <c r="NH6" s="171"/>
      <c r="NI6" s="171"/>
      <c r="NJ6" s="171"/>
      <c r="NK6" s="171"/>
      <c r="NL6" s="171"/>
      <c r="NM6" s="171"/>
      <c r="NN6" s="171"/>
      <c r="NO6" s="171"/>
      <c r="NP6" s="171"/>
      <c r="NQ6" s="171"/>
      <c r="NR6" s="171"/>
      <c r="NS6" s="171"/>
      <c r="NT6" s="171"/>
      <c r="NU6" s="171"/>
      <c r="NV6" s="171"/>
      <c r="NW6" s="171"/>
      <c r="NX6" s="171"/>
      <c r="NY6" s="171"/>
      <c r="NZ6" s="171"/>
      <c r="OA6" s="171"/>
      <c r="OB6" s="171"/>
      <c r="OC6" s="171"/>
      <c r="OD6" s="171"/>
      <c r="OE6" s="171"/>
      <c r="OF6" s="171"/>
      <c r="OG6" s="171"/>
      <c r="OH6" s="171"/>
      <c r="OI6" s="171"/>
      <c r="OJ6" s="171"/>
      <c r="OK6" s="171"/>
      <c r="OL6" s="171"/>
      <c r="OM6" s="171"/>
      <c r="ON6" s="171"/>
      <c r="OO6" s="171"/>
      <c r="OP6" s="171"/>
      <c r="OQ6" s="171"/>
      <c r="OR6" s="171"/>
      <c r="OS6" s="171"/>
      <c r="OT6" s="171"/>
      <c r="OU6" s="171"/>
      <c r="OV6" s="171"/>
      <c r="OW6" s="171"/>
      <c r="OX6" s="171"/>
      <c r="OY6" s="171"/>
      <c r="OZ6" s="171"/>
      <c r="PA6" s="171"/>
      <c r="PB6" s="171"/>
      <c r="PC6" s="171"/>
      <c r="PD6" s="171"/>
      <c r="PE6" s="171"/>
      <c r="PF6" s="171"/>
      <c r="PG6" s="171"/>
      <c r="PH6" s="171"/>
      <c r="PI6" s="171"/>
      <c r="PJ6" s="171"/>
      <c r="PK6" s="171"/>
      <c r="PL6" s="171"/>
      <c r="PM6" s="171"/>
      <c r="PN6" s="171"/>
      <c r="PO6" s="171"/>
      <c r="PP6" s="171"/>
      <c r="PQ6" s="171"/>
      <c r="PR6" s="171"/>
      <c r="PS6" s="171"/>
      <c r="PT6" s="171"/>
      <c r="PU6" s="171"/>
      <c r="PV6" s="171"/>
      <c r="PW6" s="171"/>
      <c r="PX6" s="171"/>
      <c r="PY6" s="171"/>
      <c r="PZ6" s="171"/>
      <c r="QA6" s="171"/>
      <c r="QB6" s="171"/>
      <c r="QC6" s="171"/>
      <c r="QD6" s="171"/>
      <c r="QE6" s="171"/>
      <c r="QF6" s="171"/>
      <c r="QG6" s="171"/>
      <c r="QH6" s="171"/>
      <c r="QI6" s="171"/>
      <c r="QJ6" s="171"/>
      <c r="QK6" s="171"/>
      <c r="QL6" s="171"/>
      <c r="QM6" s="171"/>
      <c r="QN6" s="171"/>
      <c r="QO6" s="171"/>
      <c r="QP6" s="171"/>
      <c r="QQ6" s="171"/>
      <c r="QR6" s="171"/>
      <c r="QS6" s="171"/>
      <c r="QT6" s="171"/>
      <c r="QU6" s="171"/>
      <c r="QV6" s="171"/>
      <c r="QW6" s="171"/>
      <c r="QX6" s="171"/>
      <c r="QY6" s="171"/>
      <c r="QZ6" s="171"/>
      <c r="RA6" s="171"/>
      <c r="RB6" s="171"/>
      <c r="RC6" s="171"/>
      <c r="RD6" s="171"/>
      <c r="RE6" s="171"/>
      <c r="RF6" s="171"/>
      <c r="RG6" s="171"/>
      <c r="RH6" s="171"/>
      <c r="RI6" s="171"/>
      <c r="RJ6" s="171"/>
      <c r="RK6" s="171"/>
      <c r="RL6" s="171"/>
      <c r="RM6" s="171"/>
      <c r="RN6" s="171"/>
      <c r="RO6" s="171"/>
      <c r="RP6" s="171"/>
      <c r="RQ6" s="171"/>
      <c r="RR6" s="171"/>
      <c r="RS6" s="171"/>
      <c r="RT6" s="171"/>
      <c r="RU6" s="171"/>
      <c r="RV6" s="171"/>
      <c r="RW6" s="171"/>
      <c r="RX6" s="171"/>
      <c r="RY6" s="171"/>
      <c r="RZ6" s="171"/>
      <c r="SA6" s="171"/>
      <c r="SB6" s="171"/>
      <c r="SC6" s="171"/>
      <c r="SD6" s="171"/>
      <c r="SE6" s="171"/>
      <c r="SF6" s="171"/>
      <c r="SG6" s="171"/>
      <c r="SH6" s="171"/>
      <c r="SI6" s="171"/>
      <c r="SJ6" s="171"/>
      <c r="SK6" s="171"/>
      <c r="SL6" s="171"/>
      <c r="SM6" s="171"/>
      <c r="SN6" s="171"/>
      <c r="SO6" s="171"/>
      <c r="SP6" s="171"/>
      <c r="SQ6" s="171"/>
      <c r="SR6" s="171"/>
      <c r="SS6" s="171"/>
      <c r="ST6" s="171"/>
      <c r="SU6" s="171"/>
      <c r="SV6" s="171"/>
      <c r="SW6" s="171"/>
      <c r="SX6" s="171"/>
      <c r="SY6" s="171"/>
      <c r="SZ6" s="171"/>
      <c r="TA6" s="171"/>
      <c r="TB6" s="171"/>
      <c r="TC6" s="171"/>
      <c r="TD6" s="171"/>
      <c r="TE6" s="171"/>
      <c r="TF6" s="171"/>
      <c r="TG6" s="171"/>
      <c r="TH6" s="171"/>
      <c r="TI6" s="171"/>
      <c r="TJ6" s="171"/>
      <c r="TK6" s="171"/>
      <c r="TL6" s="171"/>
      <c r="TM6" s="171"/>
      <c r="TN6" s="171"/>
      <c r="TO6" s="171"/>
      <c r="TP6" s="171"/>
      <c r="TQ6" s="171"/>
      <c r="TR6" s="171"/>
      <c r="TS6" s="171"/>
      <c r="TT6" s="171"/>
      <c r="TU6" s="171"/>
      <c r="TV6" s="171"/>
      <c r="TW6" s="171"/>
      <c r="TX6" s="171"/>
      <c r="TY6" s="171"/>
      <c r="TZ6" s="171"/>
      <c r="UA6" s="171"/>
      <c r="UB6" s="171"/>
      <c r="UC6" s="171"/>
      <c r="UD6" s="171"/>
      <c r="UE6" s="171"/>
      <c r="UF6" s="171"/>
      <c r="UG6" s="171"/>
      <c r="UH6" s="171"/>
      <c r="UI6" s="171"/>
      <c r="UJ6" s="171"/>
      <c r="UK6" s="171"/>
      <c r="UL6" s="171"/>
      <c r="UM6" s="171"/>
      <c r="UN6" s="171"/>
      <c r="UO6" s="171"/>
      <c r="UP6" s="171"/>
      <c r="UQ6" s="171"/>
      <c r="UR6" s="171"/>
      <c r="US6" s="171"/>
      <c r="UT6" s="171"/>
      <c r="UU6" s="171"/>
      <c r="UV6" s="171"/>
      <c r="UW6" s="171"/>
      <c r="UX6" s="171"/>
      <c r="UY6" s="171"/>
      <c r="UZ6" s="171"/>
      <c r="VA6" s="171"/>
      <c r="VB6" s="171"/>
      <c r="VC6" s="171"/>
      <c r="VD6" s="171"/>
      <c r="VE6" s="171"/>
      <c r="VF6" s="171"/>
      <c r="VG6" s="171"/>
      <c r="VH6" s="171"/>
      <c r="VI6" s="171"/>
      <c r="VJ6" s="171"/>
      <c r="VK6" s="171"/>
      <c r="VL6" s="171"/>
      <c r="VM6" s="171"/>
      <c r="VN6" s="171"/>
      <c r="VO6" s="171"/>
      <c r="VP6" s="171"/>
      <c r="VQ6" s="171"/>
      <c r="VR6" s="171"/>
      <c r="VS6" s="171"/>
      <c r="VT6" s="171"/>
      <c r="VU6" s="171"/>
      <c r="VV6" s="171"/>
      <c r="VW6" s="171"/>
      <c r="VX6" s="171"/>
      <c r="VY6" s="171"/>
      <c r="VZ6" s="171"/>
      <c r="WA6" s="171"/>
      <c r="WB6" s="171"/>
      <c r="WC6" s="171"/>
      <c r="WD6" s="171"/>
      <c r="WE6" s="171"/>
      <c r="WF6" s="171"/>
      <c r="WG6" s="171"/>
      <c r="WH6" s="171"/>
      <c r="WI6" s="171"/>
      <c r="WJ6" s="171"/>
      <c r="WK6" s="171"/>
      <c r="WL6" s="171"/>
      <c r="WM6" s="171"/>
      <c r="WN6" s="171"/>
      <c r="WO6" s="171"/>
      <c r="WP6" s="171"/>
      <c r="WQ6" s="171"/>
      <c r="WR6" s="171"/>
      <c r="WS6" s="171"/>
      <c r="WT6" s="171"/>
      <c r="WU6" s="171"/>
      <c r="WV6" s="171"/>
      <c r="WW6" s="171"/>
      <c r="WX6" s="171"/>
      <c r="WY6" s="171"/>
      <c r="WZ6" s="171"/>
      <c r="XA6" s="171"/>
      <c r="XB6" s="171"/>
      <c r="XC6" s="171"/>
      <c r="XD6" s="171"/>
      <c r="XE6" s="171"/>
      <c r="XF6" s="171"/>
      <c r="XG6" s="171"/>
      <c r="XH6" s="171"/>
      <c r="XI6" s="171"/>
      <c r="XJ6" s="171"/>
      <c r="XK6" s="171"/>
      <c r="XL6" s="171"/>
      <c r="XM6" s="171"/>
      <c r="XN6" s="171"/>
      <c r="XO6" s="171"/>
      <c r="XP6" s="171"/>
      <c r="XQ6" s="171"/>
      <c r="XR6" s="171"/>
      <c r="XS6" s="171"/>
      <c r="XT6" s="171"/>
      <c r="XU6" s="171"/>
      <c r="XV6" s="171"/>
      <c r="XW6" s="171"/>
      <c r="XX6" s="171"/>
      <c r="XY6" s="171"/>
      <c r="XZ6" s="171"/>
      <c r="YA6" s="171"/>
      <c r="YB6" s="171"/>
      <c r="YC6" s="171"/>
      <c r="YD6" s="171"/>
      <c r="YE6" s="171"/>
      <c r="YF6" s="171"/>
      <c r="YG6" s="171"/>
      <c r="YH6" s="171"/>
      <c r="YI6" s="171"/>
      <c r="YJ6" s="171"/>
      <c r="YK6" s="171"/>
      <c r="YL6" s="171"/>
      <c r="YM6" s="171"/>
      <c r="YN6" s="171"/>
      <c r="YO6" s="171"/>
      <c r="YP6" s="171"/>
      <c r="YQ6" s="171"/>
      <c r="YR6" s="171"/>
      <c r="YS6" s="171"/>
      <c r="YT6" s="171"/>
      <c r="YU6" s="171"/>
      <c r="YV6" s="171"/>
      <c r="YW6" s="171"/>
      <c r="YX6" s="171"/>
      <c r="YY6" s="171"/>
      <c r="YZ6" s="171"/>
      <c r="ZA6" s="171"/>
      <c r="ZB6" s="171"/>
      <c r="ZC6" s="171"/>
      <c r="ZD6" s="171"/>
      <c r="ZE6" s="171"/>
      <c r="ZF6" s="171"/>
      <c r="ZG6" s="171"/>
      <c r="ZH6" s="171"/>
      <c r="ZI6" s="171"/>
      <c r="ZJ6" s="171"/>
      <c r="ZK6" s="171"/>
      <c r="ZL6" s="171"/>
      <c r="ZM6" s="171"/>
      <c r="ZN6" s="171"/>
      <c r="ZO6" s="171"/>
      <c r="ZP6" s="171"/>
      <c r="ZQ6" s="171"/>
      <c r="ZR6" s="171"/>
      <c r="ZS6" s="171"/>
      <c r="ZT6" s="171"/>
      <c r="ZU6" s="171"/>
      <c r="ZV6" s="171"/>
      <c r="ZW6" s="171"/>
      <c r="ZX6" s="171"/>
      <c r="ZY6" s="171"/>
      <c r="ZZ6" s="171"/>
      <c r="AAA6" s="171"/>
      <c r="AAB6" s="171"/>
      <c r="AAC6" s="171"/>
      <c r="AAD6" s="171"/>
      <c r="AAE6" s="171"/>
      <c r="AAF6" s="171"/>
      <c r="AAG6" s="171"/>
      <c r="AAH6" s="171"/>
      <c r="AAI6" s="171"/>
      <c r="AAJ6" s="171"/>
      <c r="AAK6" s="171"/>
      <c r="AAL6" s="171"/>
      <c r="AAM6" s="171"/>
      <c r="AAN6" s="171"/>
      <c r="AAO6" s="171"/>
      <c r="AAP6" s="171"/>
      <c r="AAQ6" s="171"/>
      <c r="AAR6" s="171"/>
      <c r="AAS6" s="171"/>
      <c r="AAT6" s="171"/>
      <c r="AAU6" s="171"/>
      <c r="AAV6" s="171"/>
      <c r="AAW6" s="171"/>
      <c r="AAX6" s="171"/>
      <c r="AAY6" s="171"/>
      <c r="AAZ6" s="171"/>
      <c r="ABA6" s="171"/>
      <c r="ABB6" s="171"/>
      <c r="ABC6" s="171"/>
      <c r="ABD6" s="171"/>
      <c r="ABE6" s="171"/>
      <c r="ABF6" s="171"/>
      <c r="ABG6" s="171"/>
      <c r="ABH6" s="171"/>
      <c r="ABI6" s="171"/>
      <c r="ABJ6" s="171"/>
      <c r="ABK6" s="171"/>
      <c r="ABL6" s="171"/>
      <c r="ABM6" s="171"/>
      <c r="ABN6" s="171"/>
      <c r="ABO6" s="171"/>
      <c r="ABP6" s="171"/>
      <c r="ABQ6" s="171"/>
      <c r="ABR6" s="171"/>
      <c r="ABS6" s="171"/>
      <c r="ABT6" s="171"/>
      <c r="ABU6" s="171"/>
      <c r="ABV6" s="171"/>
      <c r="ABW6" s="171"/>
      <c r="ABX6" s="171"/>
      <c r="ABY6" s="171"/>
      <c r="ABZ6" s="171"/>
      <c r="ACA6" s="171"/>
      <c r="ACB6" s="171"/>
      <c r="ACC6" s="171"/>
      <c r="ACD6" s="171"/>
      <c r="ACE6" s="171"/>
      <c r="ACF6" s="171"/>
      <c r="ACG6" s="171"/>
      <c r="ACH6" s="171"/>
      <c r="ACI6" s="171"/>
      <c r="ACJ6" s="171"/>
      <c r="ACK6" s="171"/>
      <c r="ACL6" s="171"/>
      <c r="ACM6" s="171"/>
      <c r="ACN6" s="171"/>
      <c r="ACO6" s="171"/>
      <c r="ACP6" s="171"/>
      <c r="ACQ6" s="171"/>
      <c r="ACR6" s="171"/>
      <c r="ACS6" s="171"/>
      <c r="ACT6" s="171"/>
      <c r="ACU6" s="171"/>
      <c r="ACV6" s="171"/>
      <c r="ACW6" s="171"/>
      <c r="ACX6" s="171"/>
      <c r="ACY6" s="171"/>
      <c r="ACZ6" s="171"/>
      <c r="ADA6" s="171"/>
      <c r="ADB6" s="171"/>
      <c r="ADC6" s="171"/>
      <c r="ADD6" s="171"/>
      <c r="ADE6" s="171"/>
      <c r="ADF6" s="171"/>
      <c r="ADG6" s="171"/>
      <c r="ADH6" s="171"/>
      <c r="ADI6" s="171"/>
      <c r="ADJ6" s="171"/>
      <c r="ADK6" s="171"/>
      <c r="ADL6" s="171"/>
      <c r="ADM6" s="171"/>
      <c r="ADN6" s="171"/>
      <c r="ADO6" s="171"/>
      <c r="ADP6" s="171"/>
      <c r="ADQ6" s="171"/>
      <c r="ADR6" s="171"/>
      <c r="ADS6" s="171"/>
      <c r="ADT6" s="171"/>
      <c r="ADU6" s="171"/>
      <c r="ADV6" s="171"/>
      <c r="ADW6" s="171"/>
      <c r="ADX6" s="171"/>
      <c r="ADY6" s="171"/>
      <c r="ADZ6" s="171"/>
      <c r="AEA6" s="171"/>
      <c r="AEB6" s="171"/>
      <c r="AEC6" s="171"/>
      <c r="AED6" s="171"/>
      <c r="AEE6" s="171"/>
      <c r="AEF6" s="171"/>
      <c r="AEG6" s="171"/>
      <c r="AEH6" s="171"/>
      <c r="AEI6" s="171"/>
      <c r="AEJ6" s="171"/>
      <c r="AEK6" s="171"/>
      <c r="AEL6" s="171"/>
      <c r="AEM6" s="171"/>
      <c r="AEN6" s="171"/>
      <c r="AEO6" s="171"/>
      <c r="AEP6" s="171"/>
      <c r="AEQ6" s="171"/>
      <c r="AER6" s="171"/>
      <c r="AES6" s="171"/>
      <c r="AET6" s="171"/>
      <c r="AEU6" s="171"/>
      <c r="AEV6" s="171"/>
      <c r="AEW6" s="171"/>
      <c r="AEX6" s="171"/>
      <c r="AEY6" s="171"/>
      <c r="AEZ6" s="171"/>
      <c r="AFA6" s="171"/>
      <c r="AFB6" s="171"/>
      <c r="AFC6" s="171"/>
      <c r="AFD6" s="171"/>
      <c r="AFE6" s="171"/>
      <c r="AFF6" s="171"/>
      <c r="AFG6" s="171"/>
      <c r="AFH6" s="171"/>
      <c r="AFI6" s="171"/>
      <c r="AFJ6" s="171"/>
      <c r="AFK6" s="171"/>
      <c r="AFL6" s="171"/>
      <c r="AFM6" s="171"/>
      <c r="AFN6" s="171"/>
      <c r="AFO6" s="171"/>
      <c r="AFP6" s="171"/>
      <c r="AFQ6" s="171"/>
      <c r="AFR6" s="171"/>
      <c r="AFS6" s="171"/>
      <c r="AFT6" s="171"/>
      <c r="AFU6" s="171"/>
      <c r="AFV6" s="171"/>
      <c r="AFW6" s="171"/>
      <c r="AFX6" s="171"/>
      <c r="AFY6" s="171"/>
      <c r="AFZ6" s="171"/>
      <c r="AGA6" s="171"/>
      <c r="AGB6" s="171"/>
      <c r="AGC6" s="171"/>
      <c r="AGD6" s="171"/>
      <c r="AGE6" s="171"/>
    </row>
    <row r="7" spans="1:863" ht="96" customHeight="1" x14ac:dyDescent="0.25">
      <c r="A7" s="270">
        <v>1</v>
      </c>
      <c r="B7" s="240" t="s">
        <v>256</v>
      </c>
      <c r="C7" s="246" t="s">
        <v>269</v>
      </c>
      <c r="D7" s="243" t="s">
        <v>301</v>
      </c>
      <c r="E7" s="175" t="s">
        <v>302</v>
      </c>
      <c r="F7" s="175">
        <v>240</v>
      </c>
      <c r="G7" s="240" t="s">
        <v>33</v>
      </c>
      <c r="H7" s="247" t="s">
        <v>315</v>
      </c>
      <c r="I7" s="240" t="s">
        <v>316</v>
      </c>
      <c r="J7" s="244" t="s">
        <v>317</v>
      </c>
      <c r="K7" s="240" t="s">
        <v>12</v>
      </c>
      <c r="L7" s="240" t="s">
        <v>131</v>
      </c>
      <c r="M7" s="246">
        <v>240</v>
      </c>
      <c r="N7" s="248" t="str">
        <f>IFERROR(VLOOKUP(O7,datos!$AC$2:$AE$7,3,0),"")</f>
        <v>Alta</v>
      </c>
      <c r="O7" s="269">
        <f>+IF(OR(M7="",M7=0),"",IF(M7&lt;=datos!$AD$3,datos!$AC$3,IF(AND(M7&gt;datos!$AD$3,M7&lt;=datos!$AD$4),datos!$AC$4,IF(AND(M7&gt;datos!$AD$4,M7&lt;=datos!$AD$5),datos!$AC$5,IF(AND(M7&gt;datos!$AD$5,M7&lt;=datos!$AD$6),datos!$AC$6,IF(M7&gt;datos!$AD$7,datos!$AC$7,0))))))</f>
        <v>0.8</v>
      </c>
      <c r="P7" s="240" t="s">
        <v>127</v>
      </c>
      <c r="Q7" s="242" t="str">
        <f>IFERROR(VLOOKUP(P7,datos!$AB$10:$AC$21,2,0),"")</f>
        <v>Mayor</v>
      </c>
      <c r="R7" s="269">
        <f>IFERROR(IF(OR(P7=datos!$AB$10,P7=datos!$AB$16),"",VLOOKUP(P7,datos!$AB$10:$AD$21,3,0)),"")</f>
        <v>0.8</v>
      </c>
      <c r="S7" s="248" t="str">
        <f ca="1">IFERROR(INDIRECT("datos!"&amp;HLOOKUP(Q7,calculo_imp,2,FALSE)&amp;VLOOKUP(N7,calculo_prob,2,FALSE)),"")</f>
        <v>Alto</v>
      </c>
      <c r="T7" s="241">
        <v>1</v>
      </c>
      <c r="U7" s="240" t="s">
        <v>310</v>
      </c>
      <c r="V7" s="240" t="s">
        <v>304</v>
      </c>
      <c r="W7" s="240" t="s">
        <v>305</v>
      </c>
      <c r="X7" s="240" t="s">
        <v>306</v>
      </c>
      <c r="Y7" s="240" t="s">
        <v>307</v>
      </c>
      <c r="Z7" s="240" t="s">
        <v>308</v>
      </c>
      <c r="AA7" s="240" t="s">
        <v>309</v>
      </c>
      <c r="AB7" s="273" t="s">
        <v>319</v>
      </c>
      <c r="AC7" s="240" t="s">
        <v>318</v>
      </c>
      <c r="AD7" s="243" t="str">
        <f>IF(AE7="","",VLOOKUP(AE7,datos!$AT$6:$AU$9,2,0))</f>
        <v>Probabilidad</v>
      </c>
      <c r="AE7" s="240" t="s">
        <v>49</v>
      </c>
      <c r="AF7" s="240" t="s">
        <v>53</v>
      </c>
      <c r="AG7" s="269">
        <f>IF(AND(AE7="",AF7=""),"",IF(AE7="",0,VLOOKUP(AE7,datos!$AP$3:$AR$7,3,0))+IF(AF7="",0,VLOOKUP(AF7,datos!$AP$3:$AR$7,3,0)))</f>
        <v>0.4</v>
      </c>
      <c r="AH7" s="274" t="str">
        <f>IF(OR(AI7="",AI7=0),"",IF(AI7&lt;=datos!$AC$3,datos!$AE$3,IF(AI7&lt;=datos!$AC$4,datos!$AE$4,IF(AI7&lt;=datos!$AC$5,datos!$AE$5,IF(AI7&lt;=datos!$AC$6,datos!$AE$6,IF(AI7&lt;=datos!$AC$7,datos!$AE$7,""))))))</f>
        <v>Media</v>
      </c>
      <c r="AI7" s="275">
        <f>IF(AD7="","",IF(T7=1,IF(AD7="Probabilidad",O7-(O7*AG7),O7),IF(AD7="Probabilidad",AI6-(AI6*AG7),AI6)))</f>
        <v>0.48</v>
      </c>
      <c r="AJ7" s="274" t="str">
        <f>+IF(AK7&lt;=datos!$AD$11,datos!$AC$11,IF(AK7&lt;=datos!$AD$12,datos!$AC$12,IF(AK7&lt;=datos!$AD$13,datos!$AC$13,IF(AK7&lt;=datos!$AD$14,datos!$AC$14,IF(AK7&lt;=datos!$AD$15,datos!$AC$15,"")))))</f>
        <v>Mayor</v>
      </c>
      <c r="AK7" s="275">
        <f>IF(AD7="","",IF(T7=1,IF(AD7="Impacto",R7-(R7*AG7),R7),IF(AD7="Impacto",AK6-(AK6*AG7),AK6)))</f>
        <v>0.8</v>
      </c>
      <c r="AL7" s="274" t="str">
        <f t="shared" ref="AL7" ca="1" si="0">IFERROR(INDIRECT("datos!"&amp;HLOOKUP(AJ7,calculo_imp,2,FALSE)&amp;VLOOKUP(AH7,calculo_prob,2,FALSE)),"")</f>
        <v>Alto</v>
      </c>
      <c r="AM7" s="240" t="s">
        <v>60</v>
      </c>
      <c r="AN7" s="240" t="s">
        <v>311</v>
      </c>
      <c r="AO7" s="240" t="s">
        <v>312</v>
      </c>
      <c r="AP7" s="271" t="s">
        <v>320</v>
      </c>
      <c r="AQ7" s="272" t="s">
        <v>304</v>
      </c>
      <c r="AR7" s="272" t="s">
        <v>313</v>
      </c>
      <c r="AS7" s="272" t="s">
        <v>314</v>
      </c>
      <c r="AT7" s="378" t="s">
        <v>330</v>
      </c>
      <c r="AU7" s="380" t="s">
        <v>331</v>
      </c>
      <c r="AV7" s="240"/>
    </row>
    <row r="8" spans="1:863" ht="116.25" customHeight="1" x14ac:dyDescent="0.25">
      <c r="A8" s="270"/>
      <c r="B8" s="240"/>
      <c r="C8" s="246"/>
      <c r="D8" s="243"/>
      <c r="E8" s="175" t="s">
        <v>303</v>
      </c>
      <c r="F8" s="175">
        <v>2</v>
      </c>
      <c r="G8" s="240"/>
      <c r="H8" s="247"/>
      <c r="I8" s="240"/>
      <c r="J8" s="245"/>
      <c r="K8" s="240"/>
      <c r="L8" s="240"/>
      <c r="M8" s="246"/>
      <c r="N8" s="248"/>
      <c r="O8" s="269"/>
      <c r="P8" s="240"/>
      <c r="Q8" s="242"/>
      <c r="R8" s="269" t="e">
        <f>IF(OR(#REF!=datos!$AB$10,#REF!=datos!$AB$16),"",VLOOKUP(#REF!,datos!$AA$10:$AC$21,3,0))</f>
        <v>#REF!</v>
      </c>
      <c r="S8" s="248"/>
      <c r="T8" s="241"/>
      <c r="U8" s="240"/>
      <c r="V8" s="240"/>
      <c r="W8" s="240"/>
      <c r="X8" s="240"/>
      <c r="Y8" s="240"/>
      <c r="Z8" s="240"/>
      <c r="AA8" s="240"/>
      <c r="AB8" s="273"/>
      <c r="AC8" s="240"/>
      <c r="AD8" s="243"/>
      <c r="AE8" s="240"/>
      <c r="AF8" s="240"/>
      <c r="AG8" s="269"/>
      <c r="AH8" s="274"/>
      <c r="AI8" s="275"/>
      <c r="AJ8" s="274"/>
      <c r="AK8" s="275"/>
      <c r="AL8" s="274"/>
      <c r="AM8" s="240"/>
      <c r="AN8" s="240"/>
      <c r="AO8" s="240"/>
      <c r="AP8" s="271"/>
      <c r="AQ8" s="272"/>
      <c r="AR8" s="272"/>
      <c r="AS8" s="272"/>
      <c r="AT8" s="379"/>
      <c r="AU8" s="381"/>
      <c r="AV8" s="240"/>
    </row>
    <row r="11" spans="1:863" x14ac:dyDescent="0.25">
      <c r="A11" s="252" t="s">
        <v>176</v>
      </c>
      <c r="B11" s="252"/>
      <c r="C11" s="252"/>
      <c r="D11" s="252"/>
      <c r="E11" s="252"/>
      <c r="F11" s="252"/>
      <c r="G11" s="252"/>
      <c r="H11" s="253" t="s">
        <v>168</v>
      </c>
      <c r="I11" s="254"/>
      <c r="J11" s="208" t="s">
        <v>322</v>
      </c>
      <c r="K11" s="253" t="s">
        <v>169</v>
      </c>
      <c r="L11" s="255"/>
      <c r="M11" s="254"/>
    </row>
    <row r="12" spans="1:863" ht="60.75" customHeight="1" x14ac:dyDescent="0.25">
      <c r="A12" s="210" t="s">
        <v>170</v>
      </c>
      <c r="B12" s="211" t="s">
        <v>171</v>
      </c>
      <c r="C12" s="266" t="s">
        <v>172</v>
      </c>
      <c r="D12" s="266"/>
      <c r="E12" s="266"/>
      <c r="F12" s="266"/>
      <c r="G12" s="266"/>
      <c r="H12" s="267" t="s">
        <v>321</v>
      </c>
      <c r="I12" s="268"/>
      <c r="J12" s="212" t="s">
        <v>323</v>
      </c>
      <c r="K12" s="260" t="s">
        <v>325</v>
      </c>
      <c r="L12" s="261"/>
      <c r="M12" s="265"/>
    </row>
    <row r="13" spans="1:863" ht="55.5" customHeight="1" x14ac:dyDescent="0.25">
      <c r="A13" s="256">
        <v>1</v>
      </c>
      <c r="B13" s="257">
        <v>44603</v>
      </c>
      <c r="C13" s="259" t="s">
        <v>329</v>
      </c>
      <c r="D13" s="259"/>
      <c r="E13" s="259"/>
      <c r="F13" s="259"/>
      <c r="G13" s="259"/>
      <c r="H13" s="260" t="s">
        <v>327</v>
      </c>
      <c r="I13" s="261"/>
      <c r="J13" s="209" t="s">
        <v>326</v>
      </c>
      <c r="K13" s="260" t="s">
        <v>328</v>
      </c>
      <c r="L13" s="262"/>
      <c r="M13" s="263"/>
    </row>
    <row r="14" spans="1:863" ht="26.25" customHeight="1" x14ac:dyDescent="0.25">
      <c r="A14" s="256"/>
      <c r="B14" s="258"/>
      <c r="C14" s="259"/>
      <c r="D14" s="259"/>
      <c r="E14" s="259"/>
      <c r="F14" s="259"/>
      <c r="G14" s="259"/>
      <c r="H14" s="264" t="s">
        <v>324</v>
      </c>
      <c r="I14" s="261"/>
      <c r="J14" s="213" t="s">
        <v>324</v>
      </c>
      <c r="K14" s="264" t="s">
        <v>324</v>
      </c>
      <c r="L14" s="261"/>
      <c r="M14" s="265"/>
    </row>
  </sheetData>
  <protectedRanges>
    <protectedRange sqref="H12:I13" name="Rango4_1"/>
    <protectedRange sqref="A13:G13" name="Rango3_1"/>
    <protectedRange sqref="K12:K14 M12:M14" name="Rango4_1_1"/>
    <protectedRange sqref="H14:I14" name="Rango4_1_1_1"/>
  </protectedRanges>
  <mergeCells count="104">
    <mergeCell ref="AU7:AU8"/>
    <mergeCell ref="U7:U8"/>
    <mergeCell ref="V7:V8"/>
    <mergeCell ref="W7:W8"/>
    <mergeCell ref="X7:X8"/>
    <mergeCell ref="Y7:Y8"/>
    <mergeCell ref="Z7:Z8"/>
    <mergeCell ref="AA7:AA8"/>
    <mergeCell ref="AB7:AB8"/>
    <mergeCell ref="AC7:AC8"/>
    <mergeCell ref="AD7:AD8"/>
    <mergeCell ref="AE7:AE8"/>
    <mergeCell ref="AF7:AF8"/>
    <mergeCell ref="AG7:AG8"/>
    <mergeCell ref="AH7:AH8"/>
    <mergeCell ref="AI7:AI8"/>
    <mergeCell ref="AJ7:AJ8"/>
    <mergeCell ref="AK7:AK8"/>
    <mergeCell ref="AL7:AL8"/>
    <mergeCell ref="AV4:AV6"/>
    <mergeCell ref="AV7:AV8"/>
    <mergeCell ref="A11:G11"/>
    <mergeCell ref="H11:I11"/>
    <mergeCell ref="K11:M11"/>
    <mergeCell ref="A13:A14"/>
    <mergeCell ref="B13:B14"/>
    <mergeCell ref="C13:G14"/>
    <mergeCell ref="H13:I13"/>
    <mergeCell ref="K13:M13"/>
    <mergeCell ref="H14:I14"/>
    <mergeCell ref="K14:M14"/>
    <mergeCell ref="C12:G12"/>
    <mergeCell ref="H12:I12"/>
    <mergeCell ref="K12:M12"/>
    <mergeCell ref="N7:N8"/>
    <mergeCell ref="O7:O8"/>
    <mergeCell ref="P7:P8"/>
    <mergeCell ref="R7:R8"/>
    <mergeCell ref="A7:A8"/>
    <mergeCell ref="B7:B8"/>
    <mergeCell ref="C7:C8"/>
    <mergeCell ref="AP7:AP8"/>
    <mergeCell ref="AQ7:AQ8"/>
    <mergeCell ref="G7:G8"/>
    <mergeCell ref="J7:J8"/>
    <mergeCell ref="K7:K8"/>
    <mergeCell ref="L7:L8"/>
    <mergeCell ref="M7:M8"/>
    <mergeCell ref="I7:I8"/>
    <mergeCell ref="H7:H8"/>
    <mergeCell ref="S7:S8"/>
    <mergeCell ref="A1:B3"/>
    <mergeCell ref="C1:AT3"/>
    <mergeCell ref="AR7:AR8"/>
    <mergeCell ref="AS7:AS8"/>
    <mergeCell ref="AT7:AT8"/>
    <mergeCell ref="AO5:AO6"/>
    <mergeCell ref="AN7:AN8"/>
    <mergeCell ref="AO7:AO8"/>
    <mergeCell ref="AM7:AM8"/>
    <mergeCell ref="T7:T8"/>
    <mergeCell ref="AQ5:AQ6"/>
    <mergeCell ref="C5:C6"/>
    <mergeCell ref="D5:D6"/>
    <mergeCell ref="G5:G6"/>
    <mergeCell ref="H5:H6"/>
    <mergeCell ref="I5:I6"/>
    <mergeCell ref="J5:J6"/>
    <mergeCell ref="S5:S6"/>
    <mergeCell ref="T5:T6"/>
    <mergeCell ref="V5:AB5"/>
    <mergeCell ref="AC5:AC6"/>
    <mergeCell ref="K5:K6"/>
    <mergeCell ref="L5:L6"/>
    <mergeCell ref="M5:M6"/>
    <mergeCell ref="N5:N6"/>
    <mergeCell ref="O5:O6"/>
    <mergeCell ref="P5:P6"/>
    <mergeCell ref="Q7:Q8"/>
    <mergeCell ref="D7:D8"/>
    <mergeCell ref="A4:L4"/>
    <mergeCell ref="M4:S4"/>
    <mergeCell ref="T4:AG4"/>
    <mergeCell ref="AH4:AN4"/>
    <mergeCell ref="AO4:AU4"/>
    <mergeCell ref="AR5:AR6"/>
    <mergeCell ref="AT5:AT6"/>
    <mergeCell ref="AD5:AD6"/>
    <mergeCell ref="AE5:AG5"/>
    <mergeCell ref="AH5:AH6"/>
    <mergeCell ref="AI5:AI6"/>
    <mergeCell ref="AJ5:AJ6"/>
    <mergeCell ref="AK5:AK6"/>
    <mergeCell ref="Q5:Q6"/>
    <mergeCell ref="R5:R6"/>
    <mergeCell ref="E5:F5"/>
    <mergeCell ref="AM5:AM6"/>
    <mergeCell ref="AP5:AP6"/>
    <mergeCell ref="AS5:AS6"/>
    <mergeCell ref="A5:A6"/>
    <mergeCell ref="B5:B6"/>
    <mergeCell ref="AU5:AU6"/>
    <mergeCell ref="AL5:AL6"/>
    <mergeCell ref="AN5:AN6"/>
  </mergeCell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154" operator="equal" id="{A9313406-F1EB-4AE9-B26E-B6EB642C238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55" operator="equal" id="{939EE310-636E-47DE-AA54-7B7D1971C37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56" operator="equal" id="{DDBC4FA8-0CB6-4181-84CE-E24CE13A20D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7" operator="equal" id="{1B50D077-9C23-4EF7-B1B9-3D41F6A43BC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58" operator="equal" id="{155F0681-3226-498C-8D6C-7D3114342750}">
            <xm:f>datos!$AE$3</xm:f>
            <x14:dxf>
              <fill>
                <patternFill>
                  <bgColor rgb="FF92D050"/>
                </patternFill>
              </fill>
              <border>
                <left style="thin">
                  <color auto="1"/>
                </left>
                <right style="thin">
                  <color auto="1"/>
                </right>
                <top style="thin">
                  <color auto="1"/>
                </top>
                <bottom style="thin">
                  <color auto="1"/>
                </bottom>
                <vertical/>
                <horizontal/>
              </border>
            </x14:dxf>
          </x14:cfRule>
          <xm:sqref>N7</xm:sqref>
        </x14:conditionalFormatting>
        <x14:conditionalFormatting xmlns:xm="http://schemas.microsoft.com/office/excel/2006/main">
          <x14:cfRule type="cellIs" priority="150" operator="equal" id="{37945334-DE07-4500-8D3E-3EA0EFA63F6A}">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1" operator="equal" id="{337E1603-5925-4EBF-8C6B-59016BB3A99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2" operator="equal" id="{0BCA9E89-2348-4089-A5D4-E731EE76785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3" operator="equal" id="{1DD68495-72BD-4355-91F0-A08BAB0AEBE9}">
            <xm:f>datos!$Y$3</xm:f>
            <x14:dxf>
              <fill>
                <patternFill>
                  <bgColor rgb="FFFF0000"/>
                </patternFill>
              </fill>
              <border>
                <left style="thin">
                  <color auto="1"/>
                </left>
                <right style="thin">
                  <color auto="1"/>
                </right>
                <top style="thin">
                  <color auto="1"/>
                </top>
                <bottom style="thin">
                  <color auto="1"/>
                </bottom>
                <vertical/>
                <horizontal/>
              </border>
            </x14:dxf>
          </x14:cfRule>
          <xm:sqref>S7</xm:sqref>
        </x14:conditionalFormatting>
        <x14:conditionalFormatting xmlns:xm="http://schemas.microsoft.com/office/excel/2006/main">
          <x14:cfRule type="cellIs" priority="145" operator="equal" id="{49F9B9E0-698A-4785-8AF3-7C2EF1233712}">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46" operator="equal" id="{310C18FA-3557-4B66-A84C-B0EBD16470D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47" operator="equal" id="{AE214FCC-E9BE-46DB-B3FC-0D060E651B1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8" operator="equal" id="{9C726FA5-FB8E-4B23-867F-653D94BC336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9" operator="equal" id="{415B1689-5DCD-4F81-A4B7-F25E9BED88C7}">
            <xm:f>datos!$AE$3</xm:f>
            <x14:dxf>
              <fill>
                <patternFill>
                  <bgColor rgb="FF92D050"/>
                </patternFill>
              </fill>
              <border>
                <left style="thin">
                  <color auto="1"/>
                </left>
                <right style="thin">
                  <color auto="1"/>
                </right>
                <top style="thin">
                  <color auto="1"/>
                </top>
                <bottom style="thin">
                  <color auto="1"/>
                </bottom>
                <vertical/>
                <horizontal/>
              </border>
            </x14:dxf>
          </x14:cfRule>
          <xm:sqref>AH7</xm:sqref>
        </x14:conditionalFormatting>
        <x14:conditionalFormatting xmlns:xm="http://schemas.microsoft.com/office/excel/2006/main">
          <x14:cfRule type="cellIs" priority="136" operator="equal" id="{53C3CBFF-041E-4C7E-9522-A4D5607BA74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37" operator="equal" id="{029DECC0-DFA9-4B3E-A884-27A954C3636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8" operator="equal" id="{5177B670-8018-4492-8940-807F217C1C8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9" operator="equal" id="{7AE1D4E5-3933-4E36-8777-5F3CF6F9A98B}">
            <xm:f>datos!$Y$3</xm:f>
            <x14:dxf>
              <fill>
                <patternFill>
                  <bgColor rgb="FFFF0000"/>
                </patternFill>
              </fill>
              <border>
                <left style="thin">
                  <color auto="1"/>
                </left>
                <right style="thin">
                  <color auto="1"/>
                </right>
                <top style="thin">
                  <color auto="1"/>
                </top>
                <bottom style="thin">
                  <color auto="1"/>
                </bottom>
                <vertical/>
                <horizontal/>
              </border>
            </x14:dxf>
          </x14:cfRule>
          <xm:sqref>AL7</xm:sqref>
        </x14:conditionalFormatting>
        <x14:conditionalFormatting xmlns:xm="http://schemas.microsoft.com/office/excel/2006/main">
          <x14:cfRule type="cellIs" priority="159" operator="equal" id="{A18F3803-D99D-4186-8F59-2434C531A899}">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160" operator="equal" id="{9E6659A2-4B64-4ABF-AC16-25FF07A619B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61" operator="equal" id="{0AE8C788-D375-4197-8362-4A92DAB358BA}">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62" operator="equal" id="{82447B1E-5858-47EE-A7E8-FB0CED7DBE98}">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63" operator="equal" id="{1016EFFC-1EB1-40EA-AFDE-64CEC1B0FF93}">
            <xm:f>datos!$AC$15</xm:f>
            <x14:dxf>
              <fill>
                <patternFill>
                  <bgColor rgb="FFFF0000"/>
                </patternFill>
              </fill>
            </x14:dxf>
          </x14:cfRule>
          <xm:sqref>Q7</xm:sqref>
        </x14:conditionalFormatting>
        <x14:conditionalFormatting xmlns:xm="http://schemas.microsoft.com/office/excel/2006/main">
          <x14:cfRule type="cellIs" priority="164" operator="equal" id="{7D231615-10C1-425C-89B4-4FD8D0D3A76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65" operator="equal" id="{3ED86922-8813-4663-BC8C-7B16E8350934}">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66" operator="equal" id="{76BF2889-02F5-45ED-A877-27682321FA9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67" operator="equal" id="{4201C569-F50C-4D09-AFA3-074C9AE9F2E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68" operator="equal" id="{77433394-7CF2-40C6-9292-FF21B5B61F09}">
            <xm:f>datos!$AC$11</xm:f>
            <x14:dxf>
              <fill>
                <patternFill>
                  <bgColor rgb="FF92D050"/>
                </patternFill>
              </fill>
              <border>
                <left style="thin">
                  <color auto="1"/>
                </left>
                <right style="thin">
                  <color auto="1"/>
                </right>
                <top style="thin">
                  <color auto="1"/>
                </top>
                <bottom style="thin">
                  <color auto="1"/>
                </bottom>
                <vertical/>
                <horizontal/>
              </border>
            </x14:dxf>
          </x14:cfRule>
          <xm:sqref>AJ7</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77A7E6D9-639B-47B5-8BD0-24FE0FE56F31}">
          <x14:formula1>
            <xm:f>datos!$N$2:$N$5</xm:f>
          </x14:formula1>
          <xm:sqref>AM7</xm:sqref>
        </x14:dataValidation>
        <x14:dataValidation type="list" allowBlank="1" showInputMessage="1" showErrorMessage="1" xr:uid="{128CBF55-2643-46CA-A370-ABD12885F5A5}">
          <x14:formula1>
            <xm:f>datos!$J$2:$J$3</xm:f>
          </x14:formula1>
          <xm:sqref>AF7</xm:sqref>
        </x14:dataValidation>
        <x14:dataValidation type="list" allowBlank="1" showInputMessage="1" showErrorMessage="1" xr:uid="{98A0443D-96F1-472C-BB96-3EB84820216B}">
          <x14:formula1>
            <xm:f>datos!$I$2:$I$4</xm:f>
          </x14:formula1>
          <xm:sqref>AE7</xm:sqref>
        </x14:dataValidation>
        <x14:dataValidation type="list" allowBlank="1" showInputMessage="1" showErrorMessage="1" xr:uid="{23688A52-D0F5-43A8-AC0C-B8E043E21152}">
          <x14:formula1>
            <xm:f>datos!$F$3:$F$17</xm:f>
          </x14:formula1>
          <xm:sqref>P7:P8</xm:sqref>
        </x14:dataValidation>
        <x14:dataValidation type="list" allowBlank="1" showInputMessage="1" showErrorMessage="1" xr:uid="{499AD60C-587D-4C3B-A9A9-3F6B5D66FB06}">
          <x14:formula1>
            <xm:f>datos!$E$2:$E$8</xm:f>
          </x14:formula1>
          <xm:sqref>L7:L8</xm:sqref>
        </x14:dataValidation>
        <x14:dataValidation type="list" allowBlank="1" showInputMessage="1" showErrorMessage="1" xr:uid="{1B31B84E-0329-4266-A849-C0DA978527C6}">
          <x14:formula1>
            <xm:f>datos!$G$2:$G$4</xm:f>
          </x14:formula1>
          <xm:sqref>G7:G8</xm:sqref>
        </x14:dataValidation>
        <x14:dataValidation type="list" allowBlank="1" showInputMessage="1" showErrorMessage="1" xr:uid="{23FDAA2D-A5ED-4A23-8346-9EFC6BBAD188}">
          <x14:formula1>
            <xm:f>datos!$B$2:$B$17</xm:f>
          </x14:formula1>
          <xm:sqref>B7:B8</xm:sqref>
        </x14:dataValidation>
        <x14:dataValidation type="list" allowBlank="1" showInputMessage="1" showErrorMessage="1" xr:uid="{46701179-696A-42B6-B9F2-D8A5B5DB5453}">
          <x14:formula1>
            <xm:f>datos!$D$2:$D$12</xm:f>
          </x14:formula1>
          <xm:sqref>K7:K8</xm:sqref>
        </x14:dataValidation>
        <x14:dataValidation type="list" allowBlank="1" showInputMessage="1" showErrorMessage="1" xr:uid="{6167462F-EC50-4B8C-A576-2065D979C898}">
          <x14:formula1>
            <xm:f>datos!$A$2:$A$12</xm:f>
          </x14:formula1>
          <xm:sqref>C7:C8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9ADDB-8562-4D1E-971A-152D10882A54}">
  <dimension ref="A1:AQ28"/>
  <sheetViews>
    <sheetView zoomScale="90" zoomScaleNormal="90" workbookViewId="0">
      <selection activeCell="K6" sqref="K6"/>
    </sheetView>
  </sheetViews>
  <sheetFormatPr baseColWidth="10" defaultRowHeight="15" x14ac:dyDescent="0.25"/>
  <cols>
    <col min="1" max="1" width="10.28515625" style="140" customWidth="1"/>
    <col min="2" max="2" width="15" style="140" customWidth="1"/>
    <col min="3" max="3" width="15.7109375" style="140" customWidth="1"/>
    <col min="4" max="4" width="19.140625" style="140" customWidth="1"/>
    <col min="5" max="5" width="32.5703125" style="190" customWidth="1"/>
    <col min="6" max="6" width="13.140625" style="140" customWidth="1"/>
    <col min="7" max="8" width="11.42578125" style="140"/>
    <col min="9" max="9" width="12.7109375" style="140" customWidth="1"/>
    <col min="10" max="10" width="17.42578125" style="140" customWidth="1"/>
    <col min="11" max="11" width="14.7109375" style="140" customWidth="1"/>
    <col min="12" max="12" width="12.28515625" style="140" customWidth="1"/>
    <col min="13" max="13" width="10.140625" style="140" customWidth="1"/>
    <col min="14" max="14" width="11.42578125" style="140"/>
    <col min="15" max="15" width="10.85546875" style="140" customWidth="1"/>
    <col min="16" max="19" width="11.42578125" style="140"/>
    <col min="20" max="21" width="13.28515625" style="140" customWidth="1"/>
    <col min="22" max="23" width="11.42578125" style="140"/>
    <col min="24" max="24" width="17.85546875" style="140" customWidth="1"/>
    <col min="25" max="25" width="11.42578125" style="140"/>
    <col min="26" max="27" width="15.5703125" style="140" customWidth="1"/>
    <col min="28" max="36" width="11.42578125" style="140"/>
    <col min="37" max="37" width="19" style="140" customWidth="1"/>
    <col min="38" max="38" width="14" style="140" bestFit="1" customWidth="1"/>
    <col min="39" max="39" width="16.140625" style="140" customWidth="1"/>
    <col min="40" max="40" width="14.42578125" style="140" customWidth="1"/>
    <col min="41" max="41" width="12.42578125" style="140" customWidth="1"/>
    <col min="42" max="43" width="15" style="140" customWidth="1"/>
    <col min="44" max="16384" width="11.42578125" style="140"/>
  </cols>
  <sheetData>
    <row r="1" spans="1:43" ht="36" customHeight="1" thickBot="1" x14ac:dyDescent="0.3">
      <c r="A1" s="300"/>
      <c r="B1" s="300"/>
      <c r="C1" s="251" t="s">
        <v>236</v>
      </c>
      <c r="D1" s="251"/>
      <c r="E1" s="251"/>
      <c r="F1" s="251"/>
      <c r="G1" s="251"/>
      <c r="H1" s="251"/>
      <c r="I1" s="251"/>
      <c r="J1" s="251"/>
      <c r="K1" s="251"/>
      <c r="L1" s="251"/>
      <c r="M1" s="251"/>
      <c r="N1" s="251"/>
      <c r="O1" s="251"/>
      <c r="P1" s="251"/>
      <c r="Q1" s="251"/>
      <c r="R1" s="251"/>
      <c r="S1" s="251"/>
      <c r="T1" s="251"/>
      <c r="U1" s="251"/>
      <c r="V1" s="251"/>
      <c r="W1" s="251"/>
      <c r="X1" s="251"/>
      <c r="Y1" s="251"/>
      <c r="Z1" s="301"/>
      <c r="AA1" s="302"/>
      <c r="AB1" s="302"/>
      <c r="AC1" s="302"/>
      <c r="AD1" s="302"/>
      <c r="AE1" s="302"/>
      <c r="AF1" s="302"/>
      <c r="AG1" s="302"/>
      <c r="AH1" s="302"/>
      <c r="AI1" s="302"/>
      <c r="AJ1" s="302"/>
      <c r="AK1" s="302"/>
      <c r="AL1" s="302"/>
      <c r="AM1" s="302"/>
      <c r="AN1" s="302"/>
      <c r="AO1" s="302"/>
      <c r="AP1" s="303"/>
      <c r="AQ1" s="115"/>
    </row>
    <row r="2" spans="1:43" s="169" customFormat="1" ht="16.5" customHeight="1" thickBot="1" x14ac:dyDescent="0.3">
      <c r="A2" s="304" t="s">
        <v>164</v>
      </c>
      <c r="B2" s="305"/>
      <c r="C2" s="305"/>
      <c r="D2" s="305"/>
      <c r="E2" s="305"/>
      <c r="F2" s="305"/>
      <c r="G2" s="305"/>
      <c r="H2" s="305"/>
      <c r="I2" s="305"/>
      <c r="J2" s="305"/>
      <c r="K2" s="306"/>
      <c r="L2" s="304" t="s">
        <v>165</v>
      </c>
      <c r="M2" s="305"/>
      <c r="N2" s="305"/>
      <c r="O2" s="305"/>
      <c r="P2" s="305"/>
      <c r="Q2" s="306"/>
      <c r="R2" s="307" t="s">
        <v>177</v>
      </c>
      <c r="S2" s="308"/>
      <c r="T2" s="308"/>
      <c r="U2" s="308"/>
      <c r="V2" s="308"/>
      <c r="W2" s="308"/>
      <c r="X2" s="308"/>
      <c r="Y2" s="308"/>
      <c r="Z2" s="308"/>
      <c r="AA2" s="308"/>
      <c r="AB2" s="308"/>
      <c r="AC2" s="308"/>
      <c r="AD2" s="308"/>
      <c r="AE2" s="309"/>
      <c r="AF2" s="310" t="s">
        <v>178</v>
      </c>
      <c r="AG2" s="305"/>
      <c r="AH2" s="305"/>
      <c r="AI2" s="305"/>
      <c r="AJ2" s="305"/>
      <c r="AK2" s="306"/>
      <c r="AL2" s="304" t="s">
        <v>167</v>
      </c>
      <c r="AM2" s="305"/>
      <c r="AN2" s="305"/>
      <c r="AO2" s="305"/>
      <c r="AP2" s="306"/>
      <c r="AQ2" s="276" t="s">
        <v>183</v>
      </c>
    </row>
    <row r="3" spans="1:43" ht="16.5" customHeight="1" x14ac:dyDescent="0.25">
      <c r="A3" s="278" t="s">
        <v>99</v>
      </c>
      <c r="B3" s="280" t="s">
        <v>180</v>
      </c>
      <c r="C3" s="280" t="s">
        <v>181</v>
      </c>
      <c r="D3" s="282" t="s">
        <v>102</v>
      </c>
      <c r="E3" s="280" t="s">
        <v>273</v>
      </c>
      <c r="F3" s="280" t="s">
        <v>234</v>
      </c>
      <c r="G3" s="280" t="s">
        <v>216</v>
      </c>
      <c r="H3" s="280" t="s">
        <v>233</v>
      </c>
      <c r="I3" s="280" t="s">
        <v>195</v>
      </c>
      <c r="J3" s="313" t="s">
        <v>229</v>
      </c>
      <c r="K3" s="284" t="s">
        <v>197</v>
      </c>
      <c r="L3" s="290" t="s">
        <v>113</v>
      </c>
      <c r="M3" s="288" t="s">
        <v>114</v>
      </c>
      <c r="N3" s="288" t="s">
        <v>115</v>
      </c>
      <c r="O3" s="288" t="s">
        <v>143</v>
      </c>
      <c r="P3" s="288" t="s">
        <v>161</v>
      </c>
      <c r="Q3" s="311" t="s">
        <v>130</v>
      </c>
      <c r="R3" s="278" t="s">
        <v>103</v>
      </c>
      <c r="S3" s="138"/>
      <c r="T3" s="280" t="s">
        <v>128</v>
      </c>
      <c r="U3" s="280"/>
      <c r="V3" s="280"/>
      <c r="W3" s="280"/>
      <c r="X3" s="280"/>
      <c r="Y3" s="280"/>
      <c r="Z3" s="280"/>
      <c r="AA3" s="280" t="s">
        <v>188</v>
      </c>
      <c r="AB3" s="282" t="s">
        <v>189</v>
      </c>
      <c r="AC3" s="280" t="s">
        <v>3</v>
      </c>
      <c r="AD3" s="280"/>
      <c r="AE3" s="284"/>
      <c r="AF3" s="286" t="s">
        <v>104</v>
      </c>
      <c r="AG3" s="288" t="s">
        <v>105</v>
      </c>
      <c r="AH3" s="288" t="s">
        <v>106</v>
      </c>
      <c r="AI3" s="282" t="s">
        <v>107</v>
      </c>
      <c r="AJ3" s="288" t="s">
        <v>108</v>
      </c>
      <c r="AK3" s="298" t="s">
        <v>179</v>
      </c>
      <c r="AL3" s="290" t="s">
        <v>110</v>
      </c>
      <c r="AM3" s="280" t="s">
        <v>132</v>
      </c>
      <c r="AN3" s="280" t="s">
        <v>133</v>
      </c>
      <c r="AO3" s="280" t="s">
        <v>134</v>
      </c>
      <c r="AP3" s="284" t="s">
        <v>163</v>
      </c>
      <c r="AQ3" s="277"/>
    </row>
    <row r="4" spans="1:43" ht="84" customHeight="1" thickBot="1" x14ac:dyDescent="0.3">
      <c r="A4" s="279"/>
      <c r="B4" s="281"/>
      <c r="C4" s="281"/>
      <c r="D4" s="283"/>
      <c r="E4" s="281"/>
      <c r="F4" s="281"/>
      <c r="G4" s="281"/>
      <c r="H4" s="281"/>
      <c r="I4" s="281"/>
      <c r="J4" s="314"/>
      <c r="K4" s="285"/>
      <c r="L4" s="291"/>
      <c r="M4" s="289"/>
      <c r="N4" s="289"/>
      <c r="O4" s="289"/>
      <c r="P4" s="289"/>
      <c r="Q4" s="312"/>
      <c r="R4" s="279"/>
      <c r="S4" s="152" t="s">
        <v>144</v>
      </c>
      <c r="T4" s="152" t="s">
        <v>142</v>
      </c>
      <c r="U4" s="152" t="s">
        <v>136</v>
      </c>
      <c r="V4" s="152" t="s">
        <v>141</v>
      </c>
      <c r="W4" s="152" t="s">
        <v>139</v>
      </c>
      <c r="X4" s="136" t="s">
        <v>140</v>
      </c>
      <c r="Y4" s="152" t="s">
        <v>137</v>
      </c>
      <c r="Z4" s="136" t="s">
        <v>138</v>
      </c>
      <c r="AA4" s="281"/>
      <c r="AB4" s="283"/>
      <c r="AC4" s="139" t="s">
        <v>190</v>
      </c>
      <c r="AD4" s="139" t="s">
        <v>191</v>
      </c>
      <c r="AE4" s="153" t="s">
        <v>192</v>
      </c>
      <c r="AF4" s="287"/>
      <c r="AG4" s="289"/>
      <c r="AH4" s="289"/>
      <c r="AI4" s="283"/>
      <c r="AJ4" s="289"/>
      <c r="AK4" s="299"/>
      <c r="AL4" s="291"/>
      <c r="AM4" s="281"/>
      <c r="AN4" s="281"/>
      <c r="AO4" s="281"/>
      <c r="AP4" s="285"/>
      <c r="AQ4" s="277"/>
    </row>
    <row r="5" spans="1:43" ht="44.25" customHeight="1" x14ac:dyDescent="0.25">
      <c r="A5" s="292">
        <v>1</v>
      </c>
      <c r="B5" s="183"/>
      <c r="C5" s="183" t="s">
        <v>261</v>
      </c>
      <c r="D5" s="186" t="str">
        <f>IFERROR(VLOOKUP(B5,datos!B1:C21,2,0),"")</f>
        <v/>
      </c>
      <c r="E5" s="174"/>
      <c r="F5" s="183"/>
      <c r="G5" s="154"/>
      <c r="H5" s="154"/>
      <c r="I5" s="184"/>
      <c r="J5" s="183" t="s">
        <v>228</v>
      </c>
      <c r="K5" s="188" t="s">
        <v>274</v>
      </c>
      <c r="L5" s="128">
        <v>30</v>
      </c>
      <c r="M5" s="145" t="str">
        <f>IFERROR(VLOOKUP(N5,datos!$AC$2:$AE$7,3,0),"")</f>
        <v>Media</v>
      </c>
      <c r="N5" s="126">
        <f>+IF(OR(L5="",L5=0),"",IF(L5&lt;=datos!$AD$3,datos!$AC$3,IF(AND(L5&gt;datos!$AD$3,L5&lt;=datos!$AD$4),datos!$AC$4,IF(AND(L5&gt;datos!$AD$4,L5&lt;=datos!$AD$5),datos!$AC$5,IF(AND(L5&gt;datos!$AD$5,L5&lt;=datos!$AD$6),datos!$AC$6,IF(L5&gt;datos!$AD$7,datos!$AC$7,0))))))</f>
        <v>0.6</v>
      </c>
      <c r="O5" s="147" t="e">
        <f>+HLOOKUP(A5,#REF!,22,0)</f>
        <v>#REF!</v>
      </c>
      <c r="P5" s="126" t="e">
        <f>+IF(O5="","",VLOOKUP(O5,datos!$AC$12:$AD$15,2,0))</f>
        <v>#REF!</v>
      </c>
      <c r="Q5" s="141" t="str">
        <f ca="1">IFERROR(INDIRECT("datos!"&amp;HLOOKUP(O5,calculo_imp,2,FALSE)&amp;VLOOKUP(M5,calculo_prob,2,FALSE)),"")</f>
        <v/>
      </c>
      <c r="R5" s="99">
        <v>1</v>
      </c>
      <c r="S5" s="129"/>
      <c r="T5" s="87"/>
      <c r="U5" s="87"/>
      <c r="V5" s="87"/>
      <c r="W5" s="87"/>
      <c r="X5" s="87"/>
      <c r="Y5" s="87"/>
      <c r="Z5" s="87"/>
      <c r="AA5" s="87"/>
      <c r="AB5" s="134" t="str">
        <f>IF(AC5="","",VLOOKUP(AC5,datos!$AT$6:$AU$9,2,0))</f>
        <v/>
      </c>
      <c r="AC5" s="129"/>
      <c r="AD5" s="129"/>
      <c r="AE5" s="95" t="str">
        <f>IF(AND(AC5="",AD5=""),"",IF(AC5="",0,VLOOKUP(AC5,datos!$AP$3:$AR$7,3,0))+IF(AD5="",0,VLOOKUP(AD5,datos!$AP$3:$AR$7,3,0)))</f>
        <v/>
      </c>
      <c r="AF5" s="106" t="str">
        <f>IF(OR(AG5="",AG5=0),"",IF(AG5&lt;=datos!$AC$3,datos!$AE$3,IF(AG5&lt;=datos!$AC$4,datos!$AE$4,IF(AG5&lt;=datos!$AC$5,datos!$AE$5,IF(AG5&lt;=datos!$AC$6,datos!$AE$6,IF(AG5&lt;=datos!$AC$7,datos!$AE$7,""))))))</f>
        <v/>
      </c>
      <c r="AG5" s="107" t="str">
        <f t="shared" ref="AG5:AG10" si="0">IF(AB5="","",IF(R5=1,IF(AB5="Probabilidad",N5-(N5*AE5),N5),IF(AB5="Probabilidad",AG4-(AG4*AE5),AG4)))</f>
        <v/>
      </c>
      <c r="AH5" s="145" t="str">
        <f>+IF(AI5&lt;=datos!$AD$11,datos!$AC$11,IF(AI5&lt;=datos!$AD$12,datos!$AC$12,IF(AI5&lt;=datos!$AD$13,datos!$AC$13,IF(AI5&lt;=datos!$AD$14,datos!$AC$14,IF(AI5&lt;=datos!$AD$15,datos!$AC$15,"")))))</f>
        <v/>
      </c>
      <c r="AI5" s="107" t="str">
        <f t="shared" ref="AI5:AI10" si="1">IF(AB5="","",IF(R5=1,IF(AB5="Impacto",P5-(P5*AE5),P5),IF(AB5="Impacto",AI4-(AI4*AE5),AI4)))</f>
        <v/>
      </c>
      <c r="AJ5" s="145" t="str">
        <f t="shared" ref="AJ5:AJ21" ca="1" si="2">IFERROR(INDIRECT("datos!"&amp;HLOOKUP(AH5,calculo_imp,2,FALSE)&amp;VLOOKUP(AF5,calculo_prob,2,FALSE)),"")</f>
        <v/>
      </c>
      <c r="AK5" s="91"/>
      <c r="AL5" s="128"/>
      <c r="AM5" s="88"/>
      <c r="AN5" s="88"/>
      <c r="AO5" s="129"/>
      <c r="AP5" s="149"/>
      <c r="AQ5" s="150"/>
    </row>
    <row r="6" spans="1:43" ht="42.75" customHeight="1" thickBot="1" x14ac:dyDescent="0.3">
      <c r="A6" s="293"/>
      <c r="B6" s="182"/>
      <c r="C6" s="182"/>
      <c r="D6" s="187"/>
      <c r="E6" s="176"/>
      <c r="F6" s="182"/>
      <c r="G6" s="192"/>
      <c r="H6" s="192"/>
      <c r="I6" s="185"/>
      <c r="J6" s="191"/>
      <c r="K6" s="189"/>
      <c r="L6" s="124"/>
      <c r="M6" s="146"/>
      <c r="N6" s="120"/>
      <c r="O6" s="148"/>
      <c r="P6" s="119" t="str">
        <f>+IF(O6="","",VLOOKUP(O6,datos!$AC$12:$AD$15,2,0))</f>
        <v/>
      </c>
      <c r="Q6" s="142"/>
      <c r="R6" s="100">
        <v>2</v>
      </c>
      <c r="S6" s="121"/>
      <c r="T6" s="83"/>
      <c r="U6" s="83"/>
      <c r="V6" s="83"/>
      <c r="W6" s="83"/>
      <c r="X6" s="83"/>
      <c r="Y6" s="83"/>
      <c r="Z6" s="83"/>
      <c r="AA6" s="83"/>
      <c r="AB6" s="131" t="str">
        <f>IF(AC6="","",VLOOKUP(AC6,datos!$AT$6:$AU$9,2,0))</f>
        <v/>
      </c>
      <c r="AC6" s="122"/>
      <c r="AD6" s="122"/>
      <c r="AE6" s="96" t="str">
        <f>IF(AND(AC6="",AD6=""),"",IF(AC6="",0,VLOOKUP(AC6,datos!$AP$3:$AR$7,3,0))+IF(AD6="",0,VLOOKUP(AD6,datos!$AP$3:$AR$7,3,0)))</f>
        <v/>
      </c>
      <c r="AF6" s="108" t="str">
        <f>IF(OR(AG6="",AG6=0),"",IF(AG6&lt;=datos!$AC$3,datos!$AE$3,IF(AG6&lt;=datos!$AC$4,datos!$AE$4,IF(AG6&lt;=datos!$AC$5,datos!$AE$5,IF(AG6&lt;=datos!$AC$6,datos!$AE$6,IF(AG6&lt;=datos!$AC$7,datos!$AE$7,""))))))</f>
        <v/>
      </c>
      <c r="AG6" s="109" t="str">
        <f t="shared" si="0"/>
        <v/>
      </c>
      <c r="AH6" s="146" t="str">
        <f>+IF(AI6&lt;=datos!$AD$11,datos!$AC$11,IF(AI6&lt;=datos!$AD$12,datos!$AC$12,IF(AI6&lt;=datos!$AD$13,datos!$AC$13,IF(AI6&lt;=datos!$AD$14,datos!$AC$14,IF(AI6&lt;=datos!$AD$15,datos!$AC$15,"")))))</f>
        <v/>
      </c>
      <c r="AI6" s="109" t="str">
        <f t="shared" si="1"/>
        <v/>
      </c>
      <c r="AJ6" s="146" t="str">
        <f t="shared" ca="1" si="2"/>
        <v/>
      </c>
      <c r="AK6" s="92"/>
      <c r="AL6" s="124"/>
      <c r="AM6" s="84"/>
      <c r="AN6" s="84"/>
      <c r="AO6" s="122"/>
      <c r="AP6" s="143"/>
      <c r="AQ6" s="144"/>
    </row>
    <row r="7" spans="1:43" ht="30" customHeight="1" thickBot="1" x14ac:dyDescent="0.3">
      <c r="A7" s="294">
        <v>2</v>
      </c>
      <c r="B7" s="296"/>
      <c r="C7" s="296"/>
      <c r="D7" s="297" t="str">
        <f>IFERROR(VLOOKUP(B7,datos!B6:C26,2,0),"")</f>
        <v/>
      </c>
      <c r="E7" s="177"/>
      <c r="F7" s="296"/>
      <c r="G7" s="331"/>
      <c r="H7" s="331"/>
      <c r="I7" s="332"/>
      <c r="J7" s="333"/>
      <c r="K7" s="334"/>
      <c r="L7" s="336"/>
      <c r="M7" s="323" t="str">
        <f>IFERROR(VLOOKUP(N7,datos!$AC$2:$AE$7,3,0),"")</f>
        <v/>
      </c>
      <c r="N7" s="324" t="str">
        <f>+IF(OR(L7="",L7=0),"",IF(L7&lt;=datos!$AD$3,datos!$AC$3,IF(AND(L7&gt;datos!$AD$3,L7&lt;=datos!$AD$4),datos!$AC$4,IF(AND(L7&gt;datos!$AD$4,L7&lt;=datos!$AD$5),datos!$AC$5,IF(AND(L7&gt;datos!$AD$5,L7&lt;=datos!$AD$6),datos!$AC$6,IF(L7&gt;datos!$AD$7,datos!$AC$7,0))))))</f>
        <v/>
      </c>
      <c r="O7" s="325" t="e">
        <f>+HLOOKUP(A7,#REF!,22,0)</f>
        <v>#REF!</v>
      </c>
      <c r="P7" s="324" t="e">
        <f>+IF(O7="","",VLOOKUP(O7,datos!$AC$12:$AD$15,2,0))</f>
        <v>#REF!</v>
      </c>
      <c r="Q7" s="327" t="str">
        <f ca="1">IFERROR(INDIRECT("datos!"&amp;HLOOKUP(O7,calculo_imp,2,FALSE)&amp;VLOOKUP(M7,calculo_prob,2,FALSE)),"")</f>
        <v/>
      </c>
      <c r="R7" s="99">
        <v>1</v>
      </c>
      <c r="S7" s="129"/>
      <c r="T7" s="117"/>
      <c r="U7" s="117"/>
      <c r="V7" s="117"/>
      <c r="W7" s="117"/>
      <c r="X7" s="117"/>
      <c r="Y7" s="117"/>
      <c r="Z7" s="87"/>
      <c r="AA7" s="87"/>
      <c r="AB7" s="134" t="str">
        <f>IF(AC7="","",VLOOKUP(AC7,datos!$AT$6:$AU$9,2,0))</f>
        <v/>
      </c>
      <c r="AC7" s="129"/>
      <c r="AD7" s="129"/>
      <c r="AE7" s="95" t="str">
        <f>IF(AND(AC7="",AD7=""),"",IF(AC7="",0,VLOOKUP(AC7,datos!$AP$3:$AR$7,3,0))+IF(AD7="",0,VLOOKUP(AD7,datos!$AP$3:$AR$7,3,0)))</f>
        <v/>
      </c>
      <c r="AF7" s="106" t="str">
        <f>IF(OR(AG7="",AG7=0),"",IF(AG7&lt;=datos!$AC$3,datos!$AE$3,IF(AG7&lt;=datos!$AC$4,datos!$AE$4,IF(AG7&lt;=datos!$AC$5,datos!$AE$5,IF(AG7&lt;=datos!$AC$6,datos!$AE$6,IF(AG7&lt;=datos!$AC$7,datos!$AE$7,""))))))</f>
        <v/>
      </c>
      <c r="AG7" s="107" t="str">
        <f>IF(AB7="","",IF(R7=1,IF(AB7="Probabilidad",N7-(N7*AE7),N7),IF(AB7="Probabilidad",#REF!-(#REF!*AE7),#REF!)))</f>
        <v/>
      </c>
      <c r="AH7" s="145" t="str">
        <f>+IF(AI7&lt;=datos!$AD$11,datos!$AC$11,IF(AI7&lt;=datos!$AD$12,datos!$AC$12,IF(AI7&lt;=datos!$AD$13,datos!$AC$13,IF(AI7&lt;=datos!$AD$14,datos!$AC$14,IF(AI7&lt;=datos!$AD$15,datos!$AC$15,"")))))</f>
        <v/>
      </c>
      <c r="AI7" s="107" t="str">
        <f>IF(AB7="","",IF(R7=1,IF(AB7="Impacto",P7-(P7*AE7),P7),IF(AB7="Impacto",#REF!-(#REF!*AE7),#REF!)))</f>
        <v/>
      </c>
      <c r="AJ7" s="145" t="str">
        <f t="shared" ca="1" si="2"/>
        <v/>
      </c>
      <c r="AK7" s="91"/>
      <c r="AL7" s="128"/>
      <c r="AM7" s="88"/>
      <c r="AN7" s="88"/>
      <c r="AO7" s="129"/>
      <c r="AP7" s="329"/>
      <c r="AQ7" s="315"/>
    </row>
    <row r="8" spans="1:43" ht="27" customHeight="1" thickBot="1" x14ac:dyDescent="0.3">
      <c r="A8" s="295"/>
      <c r="B8" s="240"/>
      <c r="C8" s="240"/>
      <c r="D8" s="243"/>
      <c r="E8" s="175"/>
      <c r="F8" s="240"/>
      <c r="G8" s="331"/>
      <c r="H8" s="331"/>
      <c r="I8" s="246"/>
      <c r="J8" s="333"/>
      <c r="K8" s="335"/>
      <c r="L8" s="337"/>
      <c r="M8" s="274"/>
      <c r="N8" s="269"/>
      <c r="O8" s="326"/>
      <c r="P8" s="269" t="e">
        <f>IF(OR(#REF!=datos!$AB$10,#REF!=datos!$AB$16),"",VLOOKUP(#REF!,datos!$AA$10:$AC$21,3,0))</f>
        <v>#REF!</v>
      </c>
      <c r="Q8" s="328"/>
      <c r="R8" s="100">
        <v>2</v>
      </c>
      <c r="S8" s="122"/>
      <c r="T8" s="117"/>
      <c r="U8" s="117"/>
      <c r="V8" s="117"/>
      <c r="W8" s="117"/>
      <c r="X8" s="117"/>
      <c r="Y8" s="117"/>
      <c r="Z8" s="83"/>
      <c r="AA8" s="87"/>
      <c r="AB8" s="131" t="str">
        <f>IF(AC8="","",VLOOKUP(AC8,datos!$AT$6:$AU$9,2,0))</f>
        <v/>
      </c>
      <c r="AC8" s="122"/>
      <c r="AD8" s="122"/>
      <c r="AE8" s="96" t="str">
        <f>IF(AND(AC8="",AD8=""),"",IF(AC8="",0,VLOOKUP(AC8,datos!$AP$3:$AR$7,3,0))+IF(AD8="",0,VLOOKUP(AD8,datos!$AP$3:$AR$7,3,0)))</f>
        <v/>
      </c>
      <c r="AF8" s="108" t="str">
        <f>IF(OR(AG8="",AG8=0),"",IF(AG8&lt;=datos!$AC$3,datos!$AE$3,IF(AG8&lt;=datos!$AC$4,datos!$AE$4,IF(AG8&lt;=datos!$AC$5,datos!$AE$5,IF(AG8&lt;=datos!$AC$6,datos!$AE$6,IF(AG8&lt;=datos!$AC$7,datos!$AE$7,""))))))</f>
        <v/>
      </c>
      <c r="AG8" s="109" t="str">
        <f t="shared" si="0"/>
        <v/>
      </c>
      <c r="AH8" s="146" t="str">
        <f>+IF(AI8&lt;=datos!$AD$11,datos!$AC$11,IF(AI8&lt;=datos!$AD$12,datos!$AC$12,IF(AI8&lt;=datos!$AD$13,datos!$AC$13,IF(AI8&lt;=datos!$AD$14,datos!$AC$14,IF(AI8&lt;=datos!$AD$15,datos!$AC$15,"")))))</f>
        <v/>
      </c>
      <c r="AI8" s="109" t="str">
        <f t="shared" si="1"/>
        <v/>
      </c>
      <c r="AJ8" s="146" t="str">
        <f t="shared" ca="1" si="2"/>
        <v/>
      </c>
      <c r="AK8" s="92"/>
      <c r="AL8" s="124"/>
      <c r="AM8" s="84"/>
      <c r="AN8" s="84"/>
      <c r="AO8" s="122"/>
      <c r="AP8" s="330"/>
      <c r="AQ8" s="316"/>
    </row>
    <row r="9" spans="1:43" ht="31.5" customHeight="1" thickBot="1" x14ac:dyDescent="0.3">
      <c r="A9" s="295"/>
      <c r="B9" s="240"/>
      <c r="C9" s="240"/>
      <c r="D9" s="243"/>
      <c r="E9" s="175"/>
      <c r="F9" s="240"/>
      <c r="G9" s="331"/>
      <c r="H9" s="331"/>
      <c r="I9" s="246"/>
      <c r="J9" s="333"/>
      <c r="K9" s="335"/>
      <c r="L9" s="337"/>
      <c r="M9" s="274"/>
      <c r="N9" s="269"/>
      <c r="O9" s="326"/>
      <c r="P9" s="269" t="e">
        <f>IF(OR(#REF!=datos!$AB$10,#REF!=datos!$AB$16),"",VLOOKUP(#REF!,datos!$AA$10:$AC$21,3,0))</f>
        <v>#REF!</v>
      </c>
      <c r="Q9" s="328"/>
      <c r="R9" s="100">
        <v>3</v>
      </c>
      <c r="S9" s="122"/>
      <c r="T9" s="117"/>
      <c r="U9" s="117"/>
      <c r="V9" s="117"/>
      <c r="W9" s="117"/>
      <c r="X9" s="117"/>
      <c r="Y9" s="117"/>
      <c r="Z9" s="83"/>
      <c r="AA9" s="87"/>
      <c r="AB9" s="131" t="str">
        <f>IF(AC9="","",VLOOKUP(AC9,datos!$AT$6:$AU$9,2,0))</f>
        <v/>
      </c>
      <c r="AC9" s="122"/>
      <c r="AD9" s="122"/>
      <c r="AE9" s="96" t="str">
        <f>IF(AND(AC9="",AD9=""),"",IF(AC9="",0,VLOOKUP(AC9,datos!$AP$3:$AR$7,3,0))+IF(AD9="",0,VLOOKUP(AD9,datos!$AP$3:$AR$7,3,0)))</f>
        <v/>
      </c>
      <c r="AF9" s="108" t="str">
        <f>IF(OR(AG9="",AG9=0),"",IF(AG9&lt;=datos!$AC$3,datos!$AE$3,IF(AG9&lt;=datos!$AC$4,datos!$AE$4,IF(AG9&lt;=datos!$AC$5,datos!$AE$5,IF(AG9&lt;=datos!$AC$6,datos!$AE$6,IF(AG9&lt;=datos!$AC$7,datos!$AE$7,""))))))</f>
        <v/>
      </c>
      <c r="AG9" s="109" t="str">
        <f t="shared" si="0"/>
        <v/>
      </c>
      <c r="AH9" s="146" t="str">
        <f>+IF(AI9&lt;=datos!$AD$11,datos!$AC$11,IF(AI9&lt;=datos!$AD$12,datos!$AC$12,IF(AI9&lt;=datos!$AD$13,datos!$AC$13,IF(AI9&lt;=datos!$AD$14,datos!$AC$14,IF(AI9&lt;=datos!$AD$15,datos!$AC$15,"")))))</f>
        <v/>
      </c>
      <c r="AI9" s="109" t="str">
        <f t="shared" si="1"/>
        <v/>
      </c>
      <c r="AJ9" s="146" t="str">
        <f t="shared" ca="1" si="2"/>
        <v/>
      </c>
      <c r="AK9" s="92"/>
      <c r="AL9" s="124"/>
      <c r="AM9" s="84"/>
      <c r="AN9" s="84"/>
      <c r="AO9" s="122"/>
      <c r="AP9" s="330"/>
      <c r="AQ9" s="316"/>
    </row>
    <row r="10" spans="1:43" ht="36.75" customHeight="1" thickBot="1" x14ac:dyDescent="0.3">
      <c r="A10" s="295"/>
      <c r="B10" s="240"/>
      <c r="C10" s="240"/>
      <c r="D10" s="243"/>
      <c r="E10" s="175"/>
      <c r="F10" s="240"/>
      <c r="G10" s="331"/>
      <c r="H10" s="331"/>
      <c r="I10" s="246"/>
      <c r="J10" s="333"/>
      <c r="K10" s="335"/>
      <c r="L10" s="337"/>
      <c r="M10" s="274"/>
      <c r="N10" s="269"/>
      <c r="O10" s="326"/>
      <c r="P10" s="269" t="e">
        <f>IF(OR(#REF!=datos!$AB$10,#REF!=datos!$AB$16),"",VLOOKUP(#REF!,datos!$AA$10:$AC$21,3,0))</f>
        <v>#REF!</v>
      </c>
      <c r="Q10" s="328"/>
      <c r="R10" s="100">
        <v>4</v>
      </c>
      <c r="S10" s="122"/>
      <c r="T10" s="117"/>
      <c r="U10" s="117"/>
      <c r="V10" s="117"/>
      <c r="W10" s="117"/>
      <c r="X10" s="117"/>
      <c r="Y10" s="117"/>
      <c r="Z10" s="83"/>
      <c r="AA10" s="87"/>
      <c r="AB10" s="131" t="str">
        <f>IF(AC10="","",VLOOKUP(AC10,datos!$AT$6:$AU$9,2,0))</f>
        <v/>
      </c>
      <c r="AC10" s="122"/>
      <c r="AD10" s="122"/>
      <c r="AE10" s="96" t="str">
        <f>IF(AND(AC10="",AD10=""),"",IF(AC10="",0,VLOOKUP(AC10,datos!$AP$3:$AR$7,3,0))+IF(AD10="",0,VLOOKUP(AD10,datos!$AP$3:$AR$7,3,0)))</f>
        <v/>
      </c>
      <c r="AF10" s="108" t="str">
        <f>IF(OR(AG10="",AG10=0),"",IF(AG10&lt;=datos!$AC$3,datos!$AE$3,IF(AG10&lt;=datos!$AC$4,datos!$AE$4,IF(AG10&lt;=datos!$AC$5,datos!$AE$5,IF(AG10&lt;=datos!$AC$6,datos!$AE$6,IF(AG10&lt;=datos!$AC$7,datos!$AE$7,""))))))</f>
        <v/>
      </c>
      <c r="AG10" s="109" t="str">
        <f t="shared" si="0"/>
        <v/>
      </c>
      <c r="AH10" s="146" t="str">
        <f>+IF(AI10&lt;=datos!$AD$11,datos!$AC$11,IF(AI10&lt;=datos!$AD$12,datos!$AC$12,IF(AI10&lt;=datos!$AD$13,datos!$AC$13,IF(AI10&lt;=datos!$AD$14,datos!$AC$14,IF(AI10&lt;=datos!$AD$15,datos!$AC$15,"")))))</f>
        <v/>
      </c>
      <c r="AI10" s="109" t="str">
        <f t="shared" si="1"/>
        <v/>
      </c>
      <c r="AJ10" s="146" t="str">
        <f t="shared" ca="1" si="2"/>
        <v/>
      </c>
      <c r="AK10" s="92"/>
      <c r="AL10" s="124"/>
      <c r="AM10" s="84"/>
      <c r="AN10" s="84"/>
      <c r="AO10" s="122"/>
      <c r="AP10" s="330"/>
      <c r="AQ10" s="316"/>
    </row>
    <row r="11" spans="1:43" ht="82.5" customHeight="1" thickBot="1" x14ac:dyDescent="0.3">
      <c r="A11" s="137">
        <v>3</v>
      </c>
      <c r="B11" s="129"/>
      <c r="C11" s="129"/>
      <c r="D11" s="134" t="str">
        <f>IFERROR(VLOOKUP(B11,datos!B11:C31,2,0),"")</f>
        <v/>
      </c>
      <c r="E11" s="174"/>
      <c r="F11" s="129"/>
      <c r="G11" s="118"/>
      <c r="H11" s="129"/>
      <c r="I11" s="133"/>
      <c r="J11" s="151"/>
      <c r="K11" s="127"/>
      <c r="L11" s="128"/>
      <c r="M11" s="145" t="str">
        <f>IFERROR(VLOOKUP(N11,datos!$AC$2:$AE$7,3,0),"")</f>
        <v/>
      </c>
      <c r="N11" s="126" t="str">
        <f>+IF(OR(L11="",L11=0),"",IF(L11&lt;=datos!$AD$3,datos!$AC$3,IF(AND(L11&gt;datos!$AD$3,L11&lt;=datos!$AD$4),datos!$AC$4,IF(AND(L11&gt;datos!$AD$4,L11&lt;=datos!$AD$5),datos!$AC$5,IF(AND(L11&gt;datos!$AD$5,L11&lt;=datos!$AD$6),datos!$AC$6,IF(L11&gt;datos!$AD$7,datos!$AC$7,0))))))</f>
        <v/>
      </c>
      <c r="O11" s="147" t="e">
        <f>+HLOOKUP(A11,#REF!,22,0)</f>
        <v>#REF!</v>
      </c>
      <c r="P11" s="126" t="e">
        <f>+IF(O11="","",VLOOKUP(O11,datos!$AC$12:$AD$15,2,0))</f>
        <v>#REF!</v>
      </c>
      <c r="Q11" s="141" t="str">
        <f ca="1">IFERROR(INDIRECT("datos!"&amp;HLOOKUP(O11,calculo_imp,2,FALSE)&amp;VLOOKUP(M11,calculo_prob,2,FALSE)),"")</f>
        <v/>
      </c>
      <c r="R11" s="99">
        <v>1</v>
      </c>
      <c r="S11" s="129"/>
      <c r="T11" s="87"/>
      <c r="U11" s="87"/>
      <c r="V11" s="87"/>
      <c r="W11" s="87"/>
      <c r="X11" s="87"/>
      <c r="Y11" s="87"/>
      <c r="Z11" s="87"/>
      <c r="AA11" s="87"/>
      <c r="AB11" s="134" t="str">
        <f>IF(AC11="","",VLOOKUP(AC11,datos!$AT$6:$AU$9,2,0))</f>
        <v/>
      </c>
      <c r="AC11" s="129"/>
      <c r="AD11" s="129"/>
      <c r="AE11" s="95" t="str">
        <f>IF(AND(AC11="",AD11=""),"",IF(AC11="",0,VLOOKUP(AC11,datos!$AP$3:$AR$7,3,0))+IF(AD11="",0,VLOOKUP(AD11,datos!$AP$3:$AR$7,3,0)))</f>
        <v/>
      </c>
      <c r="AF11" s="106" t="str">
        <f>IF(OR(AG11="",AG11=0),"",IF(AG11&lt;=datos!$AC$3,datos!$AE$3,IF(AG11&lt;=datos!$AC$4,datos!$AE$4,IF(AG11&lt;=datos!$AC$5,datos!$AE$5,IF(AG11&lt;=datos!$AC$6,datos!$AE$6,IF(AG11&lt;=datos!$AC$7,datos!$AE$7,""))))))</f>
        <v/>
      </c>
      <c r="AG11" s="107" t="str">
        <f>IF(AB11="","",IF(R11=1,IF(AB11="Probabilidad",N11-(N11*AE11),N11),IF(AB11="Probabilidad",#REF!-(#REF!*AE11),#REF!)))</f>
        <v/>
      </c>
      <c r="AH11" s="145" t="str">
        <f>+IF(AI11&lt;=datos!$AD$11,datos!$AC$11,IF(AI11&lt;=datos!$AD$12,datos!$AC$12,IF(AI11&lt;=datos!$AD$13,datos!$AC$13,IF(AI11&lt;=datos!$AD$14,datos!$AC$14,IF(AI11&lt;=datos!$AD$15,datos!$AC$15,"")))))</f>
        <v/>
      </c>
      <c r="AI11" s="107" t="str">
        <f>IF(AB11="","",IF(R11=1,IF(AB11="Impacto",P11-(P11*AE11),P11),IF(AB11="Impacto",#REF!-(#REF!*AE11),#REF!)))</f>
        <v/>
      </c>
      <c r="AJ11" s="145" t="str">
        <f t="shared" ca="1" si="2"/>
        <v/>
      </c>
      <c r="AK11" s="91"/>
      <c r="AL11" s="128"/>
      <c r="AM11" s="88"/>
      <c r="AN11" s="88"/>
      <c r="AO11" s="129"/>
      <c r="AP11" s="149"/>
      <c r="AQ11" s="150"/>
    </row>
    <row r="12" spans="1:43" x14ac:dyDescent="0.25">
      <c r="A12" s="317">
        <v>4</v>
      </c>
      <c r="B12" s="319"/>
      <c r="C12" s="319"/>
      <c r="D12" s="321" t="str">
        <f>IFERROR(VLOOKUP(B12,datos!B12:C36,2,0),"")</f>
        <v/>
      </c>
      <c r="E12" s="174"/>
      <c r="F12" s="319"/>
      <c r="G12" s="319"/>
      <c r="H12" s="319"/>
      <c r="I12" s="319"/>
      <c r="J12" s="343"/>
      <c r="K12" s="345"/>
      <c r="L12" s="336"/>
      <c r="M12" s="323" t="str">
        <f>IFERROR(VLOOKUP(N12,datos!$AC$2:$AE$7,3,0),"")</f>
        <v/>
      </c>
      <c r="N12" s="324" t="str">
        <f>+IF(OR(L12="",L12=0),"",IF(L12&lt;=datos!$AD$3,datos!$AC$3,IF(AND(L12&gt;datos!$AD$3,L12&lt;=datos!$AD$4),datos!$AC$4,IF(AND(L12&gt;datos!$AD$4,L12&lt;=datos!$AD$5),datos!$AC$5,IF(AND(L12&gt;datos!$AD$5,L12&lt;=datos!$AD$6),datos!$AC$6,IF(L12&gt;datos!$AD$7,datos!$AC$7,0))))))</f>
        <v/>
      </c>
      <c r="O12" s="325" t="e">
        <f>+HLOOKUP(A12,#REF!,22,0)</f>
        <v>#REF!</v>
      </c>
      <c r="P12" s="324" t="e">
        <f>+IF(O12="","",VLOOKUP(O12,datos!$AC$12:$AD$15,2,0))</f>
        <v>#REF!</v>
      </c>
      <c r="Q12" s="327" t="str">
        <f ca="1">IFERROR(INDIRECT("datos!"&amp;HLOOKUP(O12,calculo_imp,2,FALSE)&amp;VLOOKUP(M12,calculo_prob,2,FALSE)),"")</f>
        <v/>
      </c>
      <c r="R12" s="99">
        <v>1</v>
      </c>
      <c r="S12" s="129"/>
      <c r="T12" s="87"/>
      <c r="U12" s="87"/>
      <c r="V12" s="87"/>
      <c r="W12" s="87"/>
      <c r="X12" s="87"/>
      <c r="Y12" s="87"/>
      <c r="Z12" s="87"/>
      <c r="AA12" s="87"/>
      <c r="AB12" s="134" t="str">
        <f>IF(AC12="","",VLOOKUP(AC12,datos!$AT$6:$AU$9,2,0))</f>
        <v/>
      </c>
      <c r="AC12" s="129"/>
      <c r="AD12" s="129"/>
      <c r="AE12" s="95" t="str">
        <f>IF(AND(AC12="",AD12=""),"",IF(AC12="",0,VLOOKUP(AC12,datos!$AP$3:$AR$7,3,0))+IF(AD12="",0,VLOOKUP(AD12,datos!$AP$3:$AR$7,3,0)))</f>
        <v/>
      </c>
      <c r="AF12" s="106" t="str">
        <f>IF(OR(AG12="",AG12=0),"",IF(AG12&lt;=datos!$AC$3,datos!$AE$3,IF(AG12&lt;=datos!$AC$4,datos!$AE$4,IF(AG12&lt;=datos!$AC$5,datos!$AE$5,IF(AG12&lt;=datos!$AC$6,datos!$AE$6,IF(AG12&lt;=datos!$AC$7,datos!$AE$7,""))))))</f>
        <v/>
      </c>
      <c r="AG12" s="107" t="str">
        <f>IF(AB12="","",IF(R12=1,IF(AB12="Probabilidad",N12-(N12*AE12),N12),IF(AB12="Probabilidad",#REF!-(#REF!*AE12),#REF!)))</f>
        <v/>
      </c>
      <c r="AH12" s="145" t="str">
        <f>+IF(AI12&lt;=datos!$AD$11,datos!$AC$11,IF(AI12&lt;=datos!$AD$12,datos!$AC$12,IF(AI12&lt;=datos!$AD$13,datos!$AC$13,IF(AI12&lt;=datos!$AD$14,datos!$AC$14,IF(AI12&lt;=datos!$AD$15,datos!$AC$15,"")))))</f>
        <v/>
      </c>
      <c r="AI12" s="107" t="str">
        <f>IF(AB12="","",IF(R12=1,IF(AB12="Impacto",P12-(P12*AE12),P12),IF(AB12="Impacto",#REF!-(#REF!*AE12),#REF!)))</f>
        <v/>
      </c>
      <c r="AJ12" s="145" t="str">
        <f t="shared" ca="1" si="2"/>
        <v/>
      </c>
      <c r="AK12" s="91"/>
      <c r="AL12" s="128"/>
      <c r="AM12" s="88"/>
      <c r="AN12" s="88"/>
      <c r="AO12" s="129"/>
      <c r="AP12" s="329"/>
      <c r="AQ12" s="315"/>
    </row>
    <row r="13" spans="1:43" x14ac:dyDescent="0.25">
      <c r="A13" s="295"/>
      <c r="B13" s="240"/>
      <c r="C13" s="240"/>
      <c r="D13" s="243"/>
      <c r="E13" s="175"/>
      <c r="F13" s="240"/>
      <c r="G13" s="240"/>
      <c r="H13" s="240"/>
      <c r="I13" s="240"/>
      <c r="J13" s="333"/>
      <c r="K13" s="335"/>
      <c r="L13" s="337"/>
      <c r="M13" s="274"/>
      <c r="N13" s="269"/>
      <c r="O13" s="326"/>
      <c r="P13" s="269" t="e">
        <f>IF(OR(#REF!=datos!$AB$10,#REF!=datos!$AB$16),"",VLOOKUP(#REF!,datos!$AA$10:$AC$21,3,0))</f>
        <v>#REF!</v>
      </c>
      <c r="Q13" s="328"/>
      <c r="R13" s="100">
        <v>2</v>
      </c>
      <c r="S13" s="122"/>
      <c r="T13" s="83"/>
      <c r="U13" s="83"/>
      <c r="V13" s="83"/>
      <c r="W13" s="83"/>
      <c r="X13" s="83"/>
      <c r="Y13" s="83"/>
      <c r="Z13" s="83"/>
      <c r="AA13" s="83"/>
      <c r="AB13" s="131" t="str">
        <f>IF(AC13="","",VLOOKUP(AC13,datos!$AT$6:$AU$9,2,0))</f>
        <v/>
      </c>
      <c r="AC13" s="122"/>
      <c r="AD13" s="122"/>
      <c r="AE13" s="96" t="str">
        <f>IF(AND(AC13="",AD13=""),"",IF(AC13="",0,VLOOKUP(AC13,datos!$AP$3:$AR$7,3,0))+IF(AD13="",0,VLOOKUP(AD13,datos!$AP$3:$AR$7,3,0)))</f>
        <v/>
      </c>
      <c r="AF13" s="108" t="str">
        <f>IF(OR(AG13="",AG13=0),"",IF(AG13&lt;=datos!$AC$3,datos!$AE$3,IF(AG13&lt;=datos!$AC$4,datos!$AE$4,IF(AG13&lt;=datos!$AC$5,datos!$AE$5,IF(AG13&lt;=datos!$AC$6,datos!$AE$6,IF(AG13&lt;=datos!$AC$7,datos!$AE$7,""))))))</f>
        <v/>
      </c>
      <c r="AG13" s="109" t="str">
        <f t="shared" ref="AG13:AG21" si="3">IF(AB13="","",IF(R13=1,IF(AB13="Probabilidad",N13-(N13*AE13),N13),IF(AB13="Probabilidad",AG12-(AG12*AE13),AG12)))</f>
        <v/>
      </c>
      <c r="AH13" s="146" t="str">
        <f>+IF(AI13&lt;=datos!$AD$11,datos!$AC$11,IF(AI13&lt;=datos!$AD$12,datos!$AC$12,IF(AI13&lt;=datos!$AD$13,datos!$AC$13,IF(AI13&lt;=datos!$AD$14,datos!$AC$14,IF(AI13&lt;=datos!$AD$15,datos!$AC$15,"")))))</f>
        <v/>
      </c>
      <c r="AI13" s="109" t="str">
        <f t="shared" ref="AI13:AI21" si="4">IF(AB13="","",IF(R13=1,IF(AB13="Impacto",P13-(P13*AE13),P13),IF(AB13="Impacto",AI12-(AI12*AE13),AI12)))</f>
        <v/>
      </c>
      <c r="AJ13" s="146" t="str">
        <f t="shared" ca="1" si="2"/>
        <v/>
      </c>
      <c r="AK13" s="92"/>
      <c r="AL13" s="124"/>
      <c r="AM13" s="84"/>
      <c r="AN13" s="84"/>
      <c r="AO13" s="122"/>
      <c r="AP13" s="330"/>
      <c r="AQ13" s="316"/>
    </row>
    <row r="14" spans="1:43" x14ac:dyDescent="0.25">
      <c r="A14" s="295"/>
      <c r="B14" s="240"/>
      <c r="C14" s="240"/>
      <c r="D14" s="243"/>
      <c r="E14" s="175"/>
      <c r="F14" s="240"/>
      <c r="G14" s="240"/>
      <c r="H14" s="240"/>
      <c r="I14" s="240"/>
      <c r="J14" s="333"/>
      <c r="K14" s="335"/>
      <c r="L14" s="337"/>
      <c r="M14" s="274"/>
      <c r="N14" s="269"/>
      <c r="O14" s="326"/>
      <c r="P14" s="269" t="e">
        <f>IF(OR(#REF!=datos!$AB$10,#REF!=datos!$AB$16),"",VLOOKUP(#REF!,datos!$AA$10:$AC$21,3,0))</f>
        <v>#REF!</v>
      </c>
      <c r="Q14" s="328"/>
      <c r="R14" s="100">
        <v>3</v>
      </c>
      <c r="S14" s="101"/>
      <c r="T14" s="83"/>
      <c r="U14" s="83"/>
      <c r="V14" s="83"/>
      <c r="W14" s="83"/>
      <c r="X14" s="83"/>
      <c r="Y14" s="83"/>
      <c r="Z14" s="83"/>
      <c r="AA14" s="83"/>
      <c r="AB14" s="131" t="str">
        <f>IF(AC14="","",VLOOKUP(AC14,datos!$AT$6:$AU$9,2,0))</f>
        <v/>
      </c>
      <c r="AC14" s="122"/>
      <c r="AD14" s="122"/>
      <c r="AE14" s="96" t="str">
        <f>IF(AND(AC14="",AD14=""),"",IF(AC14="",0,VLOOKUP(AC14,datos!$AP$3:$AR$7,3,0))+IF(AD14="",0,VLOOKUP(AD14,datos!$AP$3:$AR$7,3,0)))</f>
        <v/>
      </c>
      <c r="AF14" s="108" t="str">
        <f>IF(OR(AG14="",AG14=0),"",IF(AG14&lt;=datos!$AC$3,datos!$AE$3,IF(AG14&lt;=datos!$AC$4,datos!$AE$4,IF(AG14&lt;=datos!$AC$5,datos!$AE$5,IF(AG14&lt;=datos!$AC$6,datos!$AE$6,IF(AG14&lt;=datos!$AC$7,datos!$AE$7,""))))))</f>
        <v/>
      </c>
      <c r="AG14" s="109" t="str">
        <f t="shared" si="3"/>
        <v/>
      </c>
      <c r="AH14" s="146" t="str">
        <f>+IF(AI14&lt;=datos!$AD$11,datos!$AC$11,IF(AI14&lt;=datos!$AD$12,datos!$AC$12,IF(AI14&lt;=datos!$AD$13,datos!$AC$13,IF(AI14&lt;=datos!$AD$14,datos!$AC$14,IF(AI14&lt;=datos!$AD$15,datos!$AC$15,"")))))</f>
        <v/>
      </c>
      <c r="AI14" s="109" t="str">
        <f t="shared" si="4"/>
        <v/>
      </c>
      <c r="AJ14" s="146" t="str">
        <f t="shared" ca="1" si="2"/>
        <v/>
      </c>
      <c r="AK14" s="92"/>
      <c r="AL14" s="124"/>
      <c r="AM14" s="84"/>
      <c r="AN14" s="84"/>
      <c r="AO14" s="122"/>
      <c r="AP14" s="330"/>
      <c r="AQ14" s="316"/>
    </row>
    <row r="15" spans="1:43" x14ac:dyDescent="0.25">
      <c r="A15" s="295"/>
      <c r="B15" s="240"/>
      <c r="C15" s="240"/>
      <c r="D15" s="243"/>
      <c r="E15" s="175"/>
      <c r="F15" s="240"/>
      <c r="G15" s="240"/>
      <c r="H15" s="240"/>
      <c r="I15" s="240"/>
      <c r="J15" s="333"/>
      <c r="K15" s="335"/>
      <c r="L15" s="337"/>
      <c r="M15" s="274"/>
      <c r="N15" s="269"/>
      <c r="O15" s="326"/>
      <c r="P15" s="269" t="e">
        <f>IF(OR(#REF!=datos!$AB$10,#REF!=datos!$AB$16),"",VLOOKUP(#REF!,datos!$AA$10:$AC$21,3,0))</f>
        <v>#REF!</v>
      </c>
      <c r="Q15" s="328"/>
      <c r="R15" s="100">
        <v>4</v>
      </c>
      <c r="S15" s="101"/>
      <c r="T15" s="83"/>
      <c r="U15" s="83"/>
      <c r="V15" s="83"/>
      <c r="W15" s="83"/>
      <c r="X15" s="83"/>
      <c r="Y15" s="83"/>
      <c r="Z15" s="83"/>
      <c r="AA15" s="83"/>
      <c r="AB15" s="131" t="str">
        <f>IF(AC15="","",VLOOKUP(AC15,datos!$AT$6:$AU$9,2,0))</f>
        <v/>
      </c>
      <c r="AC15" s="122"/>
      <c r="AD15" s="122"/>
      <c r="AE15" s="96" t="str">
        <f>IF(AND(AC15="",AD15=""),"",IF(AC15="",0,VLOOKUP(AC15,datos!$AP$3:$AR$7,3,0))+IF(AD15="",0,VLOOKUP(AD15,datos!$AP$3:$AR$7,3,0)))</f>
        <v/>
      </c>
      <c r="AF15" s="108" t="str">
        <f>IF(OR(AG15="",AG15=0),"",IF(AG15&lt;=datos!$AC$3,datos!$AE$3,IF(AG15&lt;=datos!$AC$4,datos!$AE$4,IF(AG15&lt;=datos!$AC$5,datos!$AE$5,IF(AG15&lt;=datos!$AC$6,datos!$AE$6,IF(AG15&lt;=datos!$AC$7,datos!$AE$7,""))))))</f>
        <v/>
      </c>
      <c r="AG15" s="109" t="str">
        <f t="shared" si="3"/>
        <v/>
      </c>
      <c r="AH15" s="146" t="str">
        <f>+IF(AI15&lt;=datos!$AD$11,datos!$AC$11,IF(AI15&lt;=datos!$AD$12,datos!$AC$12,IF(AI15&lt;=datos!$AD$13,datos!$AC$13,IF(AI15&lt;=datos!$AD$14,datos!$AC$14,IF(AI15&lt;=datos!$AD$15,datos!$AC$15,"")))))</f>
        <v/>
      </c>
      <c r="AI15" s="109" t="str">
        <f t="shared" si="4"/>
        <v/>
      </c>
      <c r="AJ15" s="146" t="str">
        <f t="shared" ca="1" si="2"/>
        <v/>
      </c>
      <c r="AK15" s="92"/>
      <c r="AL15" s="124"/>
      <c r="AM15" s="84"/>
      <c r="AN15" s="84"/>
      <c r="AO15" s="122"/>
      <c r="AP15" s="330"/>
      <c r="AQ15" s="316"/>
    </row>
    <row r="16" spans="1:43" ht="15.75" thickBot="1" x14ac:dyDescent="0.3">
      <c r="A16" s="318"/>
      <c r="B16" s="320"/>
      <c r="C16" s="320"/>
      <c r="D16" s="322"/>
      <c r="E16" s="176"/>
      <c r="F16" s="320"/>
      <c r="G16" s="320"/>
      <c r="H16" s="320"/>
      <c r="I16" s="320"/>
      <c r="J16" s="344"/>
      <c r="K16" s="346"/>
      <c r="L16" s="347"/>
      <c r="M16" s="348"/>
      <c r="N16" s="339"/>
      <c r="O16" s="338"/>
      <c r="P16" s="339" t="e">
        <f>IF(OR(#REF!=datos!$AB$10,#REF!=datos!$AB$16),"",VLOOKUP(#REF!,datos!$AA$10:$AC$21,3,0))</f>
        <v>#REF!</v>
      </c>
      <c r="Q16" s="340"/>
      <c r="R16" s="102">
        <v>5</v>
      </c>
      <c r="S16" s="103"/>
      <c r="T16" s="89"/>
      <c r="U16" s="89"/>
      <c r="V16" s="89"/>
      <c r="W16" s="89"/>
      <c r="X16" s="89"/>
      <c r="Y16" s="89"/>
      <c r="Z16" s="89"/>
      <c r="AA16" s="89"/>
      <c r="AB16" s="132" t="str">
        <f>IF(AC16="","",VLOOKUP(AC16,datos!$AT$6:$AU$9,2,0))</f>
        <v/>
      </c>
      <c r="AC16" s="130"/>
      <c r="AD16" s="130"/>
      <c r="AE16" s="97" t="str">
        <f>IF(AND(AC16="",AD16=""),"",IF(AC16="",0,VLOOKUP(AC16,datos!$AP$3:$AR$7,3,0))+IF(AD16="",0,VLOOKUP(AD16,datos!$AP$3:$AR$7,3,0)))</f>
        <v/>
      </c>
      <c r="AF16" s="110" t="str">
        <f>IF(OR(AG16="",AG16=0),"",IF(AG16&lt;=datos!$AC$3,datos!$AE$3,IF(AG16&lt;=datos!$AC$4,datos!$AE$4,IF(AG16&lt;=datos!$AC$5,datos!$AE$5,IF(AG16&lt;=datos!$AC$6,datos!$AE$6,IF(AG16&lt;=datos!$AC$7,datos!$AE$7,""))))))</f>
        <v/>
      </c>
      <c r="AG16" s="111" t="str">
        <f t="shared" si="3"/>
        <v/>
      </c>
      <c r="AH16" s="112" t="str">
        <f>+IF(AI16&lt;=datos!$AD$11,datos!$AC$11,IF(AI16&lt;=datos!$AD$12,datos!$AC$12,IF(AI16&lt;=datos!$AD$13,datos!$AC$13,IF(AI16&lt;=datos!$AD$14,datos!$AC$14,IF(AI16&lt;=datos!$AD$15,datos!$AC$15,"")))))</f>
        <v/>
      </c>
      <c r="AI16" s="111" t="str">
        <f t="shared" si="4"/>
        <v/>
      </c>
      <c r="AJ16" s="112" t="str">
        <f t="shared" ca="1" si="2"/>
        <v/>
      </c>
      <c r="AK16" s="93"/>
      <c r="AL16" s="135"/>
      <c r="AM16" s="90"/>
      <c r="AN16" s="90"/>
      <c r="AO16" s="130"/>
      <c r="AP16" s="341"/>
      <c r="AQ16" s="342"/>
    </row>
    <row r="17" spans="1:43" x14ac:dyDescent="0.25">
      <c r="A17" s="294">
        <v>5</v>
      </c>
      <c r="B17" s="296"/>
      <c r="C17" s="296"/>
      <c r="D17" s="297" t="str">
        <f>IFERROR(VLOOKUP(B17,datos!B21:C41,2,0),"")</f>
        <v/>
      </c>
      <c r="E17" s="177"/>
      <c r="F17" s="296"/>
      <c r="G17" s="296"/>
      <c r="H17" s="296"/>
      <c r="I17" s="296"/>
      <c r="J17" s="333"/>
      <c r="K17" s="334"/>
      <c r="L17" s="336"/>
      <c r="M17" s="323" t="str">
        <f>IFERROR(VLOOKUP(N17,datos!$AC$2:$AE$7,3,0),"")</f>
        <v/>
      </c>
      <c r="N17" s="324" t="str">
        <f>+IF(OR(L17="",L17=0),"",IF(L17&lt;=datos!$AD$3,datos!$AC$3,IF(AND(L17&gt;datos!$AD$3,L17&lt;=datos!$AD$4),datos!$AC$4,IF(AND(L17&gt;datos!$AD$4,L17&lt;=datos!$AD$5),datos!$AC$5,IF(AND(L17&gt;datos!$AD$5,L17&lt;=datos!$AD$6),datos!$AC$6,IF(L17&gt;datos!$AD$7,datos!$AC$7,0))))))</f>
        <v/>
      </c>
      <c r="O17" s="325" t="e">
        <f>+HLOOKUP(A17,#REF!,22,0)</f>
        <v>#REF!</v>
      </c>
      <c r="P17" s="324" t="e">
        <f>+IF(O17="","",VLOOKUP(O17,datos!$AC$12:$AD$15,2,0))</f>
        <v>#REF!</v>
      </c>
      <c r="Q17" s="327" t="str">
        <f ca="1">IFERROR(INDIRECT("datos!"&amp;HLOOKUP(O17,calculo_imp,2,FALSE)&amp;VLOOKUP(M17,calculo_prob,2,FALSE)),"")</f>
        <v/>
      </c>
      <c r="R17" s="104">
        <v>1</v>
      </c>
      <c r="S17" s="105"/>
      <c r="T17" s="85"/>
      <c r="U17" s="85"/>
      <c r="V17" s="85"/>
      <c r="W17" s="85"/>
      <c r="X17" s="85"/>
      <c r="Y17" s="85"/>
      <c r="Z17" s="85"/>
      <c r="AA17" s="85"/>
      <c r="AB17" s="125" t="str">
        <f>IF(AC17="","",VLOOKUP(AC17,datos!$AT$6:$AU$9,2,0))</f>
        <v/>
      </c>
      <c r="AC17" s="121"/>
      <c r="AD17" s="121"/>
      <c r="AE17" s="98" t="str">
        <f>IF(AND(AC17="",AD17=""),"",IF(AC17="",0,VLOOKUP(AC17,datos!$AP$3:$AR$7,3,0))+IF(AD17="",0,VLOOKUP(AD17,datos!$AP$3:$AR$7,3,0)))</f>
        <v/>
      </c>
      <c r="AF17" s="116" t="str">
        <f>IF(OR(AG17="",AG17=0),"",IF(AG17&lt;=datos!$AC$3,datos!$AE$3,IF(AG17&lt;=datos!$AC$4,datos!$AE$4,IF(AG17&lt;=datos!$AC$5,datos!$AE$5,IF(AG17&lt;=datos!$AC$6,datos!$AE$6,IF(AG17&lt;=datos!$AC$7,datos!$AE$7,""))))))</f>
        <v/>
      </c>
      <c r="AG17" s="113" t="str">
        <f t="shared" si="3"/>
        <v/>
      </c>
      <c r="AH17" s="114" t="str">
        <f>+IF(AI17&lt;=datos!$AD$11,datos!$AC$11,IF(AI17&lt;=datos!$AD$12,datos!$AC$12,IF(AI17&lt;=datos!$AD$13,datos!$AC$13,IF(AI17&lt;=datos!$AD$14,datos!$AC$14,IF(AI17&lt;=datos!$AD$15,datos!$AC$15,"")))))</f>
        <v/>
      </c>
      <c r="AI17" s="113" t="str">
        <f t="shared" si="4"/>
        <v/>
      </c>
      <c r="AJ17" s="114" t="str">
        <f t="shared" ca="1" si="2"/>
        <v/>
      </c>
      <c r="AK17" s="94"/>
      <c r="AL17" s="123"/>
      <c r="AM17" s="86"/>
      <c r="AN17" s="86"/>
      <c r="AO17" s="121"/>
      <c r="AP17" s="330"/>
      <c r="AQ17" s="316"/>
    </row>
    <row r="18" spans="1:43" x14ac:dyDescent="0.25">
      <c r="A18" s="295"/>
      <c r="B18" s="240"/>
      <c r="C18" s="240"/>
      <c r="D18" s="243"/>
      <c r="E18" s="175"/>
      <c r="F18" s="240"/>
      <c r="G18" s="240"/>
      <c r="H18" s="240"/>
      <c r="I18" s="240"/>
      <c r="J18" s="333"/>
      <c r="K18" s="335"/>
      <c r="L18" s="337"/>
      <c r="M18" s="274"/>
      <c r="N18" s="269"/>
      <c r="O18" s="326"/>
      <c r="P18" s="269" t="e">
        <f>IF(OR(#REF!=datos!$AB$10,#REF!=datos!$AB$16),"",VLOOKUP(#REF!,datos!$AA$10:$AC$21,3,0))</f>
        <v>#REF!</v>
      </c>
      <c r="Q18" s="328"/>
      <c r="R18" s="100">
        <v>2</v>
      </c>
      <c r="S18" s="101"/>
      <c r="T18" s="83"/>
      <c r="U18" s="83"/>
      <c r="V18" s="83"/>
      <c r="W18" s="83"/>
      <c r="X18" s="83"/>
      <c r="Y18" s="83"/>
      <c r="Z18" s="83"/>
      <c r="AA18" s="83"/>
      <c r="AB18" s="131" t="str">
        <f>IF(AC18="","",VLOOKUP(AC18,datos!$AT$6:$AU$9,2,0))</f>
        <v/>
      </c>
      <c r="AC18" s="122"/>
      <c r="AD18" s="122"/>
      <c r="AE18" s="96" t="str">
        <f>IF(AND(AC18="",AD18=""),"",IF(AC18="",0,VLOOKUP(AC18,datos!$AP$3:$AR$7,3,0))+IF(AD18="",0,VLOOKUP(AD18,datos!$AP$3:$AR$7,3,0)))</f>
        <v/>
      </c>
      <c r="AF18" s="108" t="str">
        <f>IF(OR(AG18="",AG18=0),"",IF(AG18&lt;=datos!$AC$3,datos!$AE$3,IF(AG18&lt;=datos!$AC$4,datos!$AE$4,IF(AG18&lt;=datos!$AC$5,datos!$AE$5,IF(AG18&lt;=datos!$AC$6,datos!$AE$6,IF(AG18&lt;=datos!$AC$7,datos!$AE$7,""))))))</f>
        <v/>
      </c>
      <c r="AG18" s="109" t="str">
        <f t="shared" si="3"/>
        <v/>
      </c>
      <c r="AH18" s="146" t="str">
        <f>+IF(AI18&lt;=datos!$AD$11,datos!$AC$11,IF(AI18&lt;=datos!$AD$12,datos!$AC$12,IF(AI18&lt;=datos!$AD$13,datos!$AC$13,IF(AI18&lt;=datos!$AD$14,datos!$AC$14,IF(AI18&lt;=datos!$AD$15,datos!$AC$15,"")))))</f>
        <v/>
      </c>
      <c r="AI18" s="109" t="str">
        <f t="shared" si="4"/>
        <v/>
      </c>
      <c r="AJ18" s="146" t="str">
        <f t="shared" ca="1" si="2"/>
        <v/>
      </c>
      <c r="AK18" s="92"/>
      <c r="AL18" s="124"/>
      <c r="AM18" s="84"/>
      <c r="AN18" s="84"/>
      <c r="AO18" s="122"/>
      <c r="AP18" s="330"/>
      <c r="AQ18" s="316"/>
    </row>
    <row r="19" spans="1:43" x14ac:dyDescent="0.25">
      <c r="A19" s="295"/>
      <c r="B19" s="240"/>
      <c r="C19" s="240"/>
      <c r="D19" s="243"/>
      <c r="E19" s="175"/>
      <c r="F19" s="240"/>
      <c r="G19" s="240"/>
      <c r="H19" s="240"/>
      <c r="I19" s="240"/>
      <c r="J19" s="333"/>
      <c r="K19" s="335"/>
      <c r="L19" s="337"/>
      <c r="M19" s="274"/>
      <c r="N19" s="269"/>
      <c r="O19" s="326"/>
      <c r="P19" s="269" t="e">
        <f>IF(OR(#REF!=datos!$AB$10,#REF!=datos!$AB$16),"",VLOOKUP(#REF!,datos!$AA$10:$AC$21,3,0))</f>
        <v>#REF!</v>
      </c>
      <c r="Q19" s="328"/>
      <c r="R19" s="100">
        <v>3</v>
      </c>
      <c r="S19" s="101"/>
      <c r="T19" s="83"/>
      <c r="U19" s="83"/>
      <c r="V19" s="83"/>
      <c r="W19" s="83"/>
      <c r="X19" s="83"/>
      <c r="Y19" s="83"/>
      <c r="Z19" s="83"/>
      <c r="AA19" s="83"/>
      <c r="AB19" s="131" t="str">
        <f>IF(AC19="","",VLOOKUP(AC19,datos!$AT$6:$AU$9,2,0))</f>
        <v/>
      </c>
      <c r="AC19" s="122"/>
      <c r="AD19" s="122"/>
      <c r="AE19" s="96" t="str">
        <f>IF(AND(AC19="",AD19=""),"",IF(AC19="",0,VLOOKUP(AC19,datos!$AP$3:$AR$7,3,0))+IF(AD19="",0,VLOOKUP(AD19,datos!$AP$3:$AR$7,3,0)))</f>
        <v/>
      </c>
      <c r="AF19" s="108" t="str">
        <f>IF(OR(AG19="",AG19=0),"",IF(AG19&lt;=datos!$AC$3,datos!$AE$3,IF(AG19&lt;=datos!$AC$4,datos!$AE$4,IF(AG19&lt;=datos!$AC$5,datos!$AE$5,IF(AG19&lt;=datos!$AC$6,datos!$AE$6,IF(AG19&lt;=datos!$AC$7,datos!$AE$7,""))))))</f>
        <v/>
      </c>
      <c r="AG19" s="109" t="str">
        <f t="shared" si="3"/>
        <v/>
      </c>
      <c r="AH19" s="146" t="str">
        <f>+IF(AI19&lt;=datos!$AD$11,datos!$AC$11,IF(AI19&lt;=datos!$AD$12,datos!$AC$12,IF(AI19&lt;=datos!$AD$13,datos!$AC$13,IF(AI19&lt;=datos!$AD$14,datos!$AC$14,IF(AI19&lt;=datos!$AD$15,datos!$AC$15,"")))))</f>
        <v/>
      </c>
      <c r="AI19" s="109" t="str">
        <f t="shared" si="4"/>
        <v/>
      </c>
      <c r="AJ19" s="146" t="str">
        <f t="shared" ca="1" si="2"/>
        <v/>
      </c>
      <c r="AK19" s="92"/>
      <c r="AL19" s="124"/>
      <c r="AM19" s="84"/>
      <c r="AN19" s="84"/>
      <c r="AO19" s="122"/>
      <c r="AP19" s="330"/>
      <c r="AQ19" s="316"/>
    </row>
    <row r="20" spans="1:43" x14ac:dyDescent="0.25">
      <c r="A20" s="295"/>
      <c r="B20" s="240"/>
      <c r="C20" s="240"/>
      <c r="D20" s="243"/>
      <c r="E20" s="175"/>
      <c r="F20" s="240"/>
      <c r="G20" s="240"/>
      <c r="H20" s="240"/>
      <c r="I20" s="240"/>
      <c r="J20" s="333"/>
      <c r="K20" s="335"/>
      <c r="L20" s="337"/>
      <c r="M20" s="274"/>
      <c r="N20" s="269"/>
      <c r="O20" s="326"/>
      <c r="P20" s="269" t="e">
        <f>IF(OR(#REF!=datos!$AB$10,#REF!=datos!$AB$16),"",VLOOKUP(#REF!,datos!$AA$10:$AC$21,3,0))</f>
        <v>#REF!</v>
      </c>
      <c r="Q20" s="328"/>
      <c r="R20" s="100">
        <v>4</v>
      </c>
      <c r="S20" s="101"/>
      <c r="T20" s="83"/>
      <c r="U20" s="83"/>
      <c r="V20" s="83"/>
      <c r="W20" s="83"/>
      <c r="X20" s="83"/>
      <c r="Y20" s="83"/>
      <c r="Z20" s="83"/>
      <c r="AA20" s="83"/>
      <c r="AB20" s="131" t="str">
        <f>IF(AC20="","",VLOOKUP(AC20,datos!$AT$6:$AU$9,2,0))</f>
        <v/>
      </c>
      <c r="AC20" s="122"/>
      <c r="AD20" s="122"/>
      <c r="AE20" s="96" t="str">
        <f>IF(AND(AC20="",AD20=""),"",IF(AC20="",0,VLOOKUP(AC20,datos!$AP$3:$AR$7,3,0))+IF(AD20="",0,VLOOKUP(AD20,datos!$AP$3:$AR$7,3,0)))</f>
        <v/>
      </c>
      <c r="AF20" s="108" t="str">
        <f>IF(OR(AG20="",AG20=0),"",IF(AG20&lt;=datos!$AC$3,datos!$AE$3,IF(AG20&lt;=datos!$AC$4,datos!$AE$4,IF(AG20&lt;=datos!$AC$5,datos!$AE$5,IF(AG20&lt;=datos!$AC$6,datos!$AE$6,IF(AG20&lt;=datos!$AC$7,datos!$AE$7,""))))))</f>
        <v/>
      </c>
      <c r="AG20" s="109" t="str">
        <f t="shared" si="3"/>
        <v/>
      </c>
      <c r="AH20" s="146" t="str">
        <f>+IF(AI20&lt;=datos!$AD$11,datos!$AC$11,IF(AI20&lt;=datos!$AD$12,datos!$AC$12,IF(AI20&lt;=datos!$AD$13,datos!$AC$13,IF(AI20&lt;=datos!$AD$14,datos!$AC$14,IF(AI20&lt;=datos!$AD$15,datos!$AC$15,"")))))</f>
        <v/>
      </c>
      <c r="AI20" s="109" t="str">
        <f t="shared" si="4"/>
        <v/>
      </c>
      <c r="AJ20" s="146" t="str">
        <f t="shared" ca="1" si="2"/>
        <v/>
      </c>
      <c r="AK20" s="92"/>
      <c r="AL20" s="124"/>
      <c r="AM20" s="84"/>
      <c r="AN20" s="84"/>
      <c r="AO20" s="122"/>
      <c r="AP20" s="330"/>
      <c r="AQ20" s="316"/>
    </row>
    <row r="21" spans="1:43" x14ac:dyDescent="0.25">
      <c r="A21" s="295"/>
      <c r="B21" s="240"/>
      <c r="C21" s="240"/>
      <c r="D21" s="243"/>
      <c r="E21" s="175"/>
      <c r="F21" s="240"/>
      <c r="G21" s="240"/>
      <c r="H21" s="240"/>
      <c r="I21" s="240"/>
      <c r="J21" s="296"/>
      <c r="K21" s="335"/>
      <c r="L21" s="337"/>
      <c r="M21" s="274"/>
      <c r="N21" s="269"/>
      <c r="O21" s="326"/>
      <c r="P21" s="269" t="e">
        <f>IF(OR(#REF!=datos!$AB$10,#REF!=datos!$AB$16),"",VLOOKUP(#REF!,datos!$AA$10:$AC$21,3,0))</f>
        <v>#REF!</v>
      </c>
      <c r="Q21" s="328"/>
      <c r="R21" s="100">
        <v>5</v>
      </c>
      <c r="S21" s="101"/>
      <c r="T21" s="83"/>
      <c r="U21" s="83"/>
      <c r="V21" s="83"/>
      <c r="W21" s="83"/>
      <c r="X21" s="83"/>
      <c r="Y21" s="83"/>
      <c r="Z21" s="83"/>
      <c r="AA21" s="83"/>
      <c r="AB21" s="131" t="str">
        <f>IF(AC21="","",VLOOKUP(AC21,datos!$AT$6:$AU$9,2,0))</f>
        <v/>
      </c>
      <c r="AC21" s="122"/>
      <c r="AD21" s="122"/>
      <c r="AE21" s="96" t="str">
        <f>IF(AND(AC21="",AD21=""),"",IF(AC21="",0,VLOOKUP(AC21,datos!$AP$3:$AR$7,3,0))+IF(AD21="",0,VLOOKUP(AD21,datos!$AP$3:$AR$7,3,0)))</f>
        <v/>
      </c>
      <c r="AF21" s="108" t="str">
        <f>IF(OR(AG21="",AG21=0),"",IF(AG21&lt;=datos!$AC$3,datos!$AE$3,IF(AG21&lt;=datos!$AC$4,datos!$AE$4,IF(AG21&lt;=datos!$AC$5,datos!$AE$5,IF(AG21&lt;=datos!$AC$6,datos!$AE$6,IF(AG21&lt;=datos!$AC$7,datos!$AE$7,""))))))</f>
        <v/>
      </c>
      <c r="AG21" s="109" t="str">
        <f t="shared" si="3"/>
        <v/>
      </c>
      <c r="AH21" s="146" t="str">
        <f>+IF(AI21&lt;=datos!$AD$11,datos!$AC$11,IF(AI21&lt;=datos!$AD$12,datos!$AC$12,IF(AI21&lt;=datos!$AD$13,datos!$AC$13,IF(AI21&lt;=datos!$AD$14,datos!$AC$14,IF(AI21&lt;=datos!$AD$15,datos!$AC$15,"")))))</f>
        <v/>
      </c>
      <c r="AI21" s="109" t="str">
        <f t="shared" si="4"/>
        <v/>
      </c>
      <c r="AJ21" s="146" t="str">
        <f t="shared" ca="1" si="2"/>
        <v/>
      </c>
      <c r="AK21" s="92"/>
      <c r="AL21" s="124"/>
      <c r="AM21" s="84"/>
      <c r="AN21" s="84"/>
      <c r="AO21" s="122"/>
      <c r="AP21" s="334"/>
      <c r="AQ21" s="349"/>
    </row>
    <row r="25" spans="1:43" x14ac:dyDescent="0.25">
      <c r="A25" s="252" t="s">
        <v>176</v>
      </c>
      <c r="B25" s="252"/>
      <c r="C25" s="252"/>
      <c r="D25" s="252"/>
      <c r="E25" s="252"/>
      <c r="F25" s="252"/>
      <c r="G25" s="253" t="s">
        <v>168</v>
      </c>
      <c r="H25" s="255"/>
      <c r="I25" s="255"/>
      <c r="J25" s="254"/>
      <c r="K25" s="253" t="s">
        <v>169</v>
      </c>
      <c r="L25" s="255"/>
      <c r="M25" s="254"/>
    </row>
    <row r="26" spans="1:43" x14ac:dyDescent="0.25">
      <c r="A26" s="172" t="s">
        <v>170</v>
      </c>
      <c r="B26" s="173" t="s">
        <v>171</v>
      </c>
      <c r="C26" s="252" t="s">
        <v>172</v>
      </c>
      <c r="D26" s="252"/>
      <c r="E26" s="252"/>
      <c r="F26" s="252"/>
      <c r="G26" s="350" t="s">
        <v>173</v>
      </c>
      <c r="H26" s="351"/>
      <c r="I26" s="351"/>
      <c r="J26" s="352"/>
      <c r="K26" s="350" t="s">
        <v>173</v>
      </c>
      <c r="L26" s="351"/>
      <c r="M26" s="352"/>
    </row>
    <row r="27" spans="1:43" x14ac:dyDescent="0.25">
      <c r="A27" s="353"/>
      <c r="B27" s="354"/>
      <c r="C27" s="356"/>
      <c r="D27" s="356"/>
      <c r="E27" s="356"/>
      <c r="F27" s="356"/>
      <c r="G27" s="350" t="s">
        <v>174</v>
      </c>
      <c r="H27" s="351"/>
      <c r="I27" s="351"/>
      <c r="J27" s="352"/>
      <c r="K27" s="350" t="s">
        <v>174</v>
      </c>
      <c r="L27" s="351"/>
      <c r="M27" s="352"/>
    </row>
    <row r="28" spans="1:43" x14ac:dyDescent="0.25">
      <c r="A28" s="353"/>
      <c r="B28" s="355"/>
      <c r="C28" s="356"/>
      <c r="D28" s="356"/>
      <c r="E28" s="356"/>
      <c r="F28" s="356"/>
      <c r="G28" s="350" t="s">
        <v>175</v>
      </c>
      <c r="H28" s="351"/>
      <c r="I28" s="351"/>
      <c r="J28" s="352"/>
      <c r="K28" s="350" t="s">
        <v>175</v>
      </c>
      <c r="L28" s="351"/>
      <c r="M28" s="352"/>
    </row>
  </sheetData>
  <protectedRanges>
    <protectedRange sqref="G26:M28" name="Rango4"/>
    <protectedRange sqref="A27:F27" name="Rango3"/>
    <protectedRange sqref="T7:Y7" name="Rango2_10"/>
    <protectedRange sqref="T8:Y8" name="Rango2_10_1"/>
    <protectedRange sqref="T9:Y9" name="Rango2_10_2"/>
    <protectedRange sqref="T10:Y10" name="Rango2_10_3"/>
  </protectedRanges>
  <mergeCells count="114">
    <mergeCell ref="G28:H28"/>
    <mergeCell ref="I28:J28"/>
    <mergeCell ref="K28:M28"/>
    <mergeCell ref="C26:F26"/>
    <mergeCell ref="G26:H26"/>
    <mergeCell ref="I26:J26"/>
    <mergeCell ref="K26:M26"/>
    <mergeCell ref="A27:A28"/>
    <mergeCell ref="B27:B28"/>
    <mergeCell ref="C27:F28"/>
    <mergeCell ref="G27:H27"/>
    <mergeCell ref="I27:J27"/>
    <mergeCell ref="K27:M27"/>
    <mergeCell ref="A25:F25"/>
    <mergeCell ref="G25:H25"/>
    <mergeCell ref="I25:J25"/>
    <mergeCell ref="K25:M25"/>
    <mergeCell ref="K17:K21"/>
    <mergeCell ref="L17:L21"/>
    <mergeCell ref="M17:M21"/>
    <mergeCell ref="N17:N21"/>
    <mergeCell ref="O17:O21"/>
    <mergeCell ref="G17:G21"/>
    <mergeCell ref="H17:H21"/>
    <mergeCell ref="I17:I21"/>
    <mergeCell ref="J17:J21"/>
    <mergeCell ref="AQ12:AQ16"/>
    <mergeCell ref="A17:A21"/>
    <mergeCell ref="B17:B21"/>
    <mergeCell ref="C17:C21"/>
    <mergeCell ref="D17:D21"/>
    <mergeCell ref="F17:F21"/>
    <mergeCell ref="I12:I16"/>
    <mergeCell ref="J12:J16"/>
    <mergeCell ref="K12:K16"/>
    <mergeCell ref="L12:L16"/>
    <mergeCell ref="M12:M16"/>
    <mergeCell ref="N12:N16"/>
    <mergeCell ref="Q17:Q21"/>
    <mergeCell ref="AP17:AP21"/>
    <mergeCell ref="AQ17:AQ21"/>
    <mergeCell ref="P17:P21"/>
    <mergeCell ref="AQ7:AQ10"/>
    <mergeCell ref="A12:A16"/>
    <mergeCell ref="B12:B16"/>
    <mergeCell ref="C12:C16"/>
    <mergeCell ref="D12:D16"/>
    <mergeCell ref="F12:F16"/>
    <mergeCell ref="G12:G16"/>
    <mergeCell ref="H12:H16"/>
    <mergeCell ref="M7:M10"/>
    <mergeCell ref="N7:N10"/>
    <mergeCell ref="O7:O10"/>
    <mergeCell ref="P7:P10"/>
    <mergeCell ref="Q7:Q10"/>
    <mergeCell ref="AP7:AP10"/>
    <mergeCell ref="G7:G10"/>
    <mergeCell ref="H7:H10"/>
    <mergeCell ref="I7:I10"/>
    <mergeCell ref="J7:J10"/>
    <mergeCell ref="K7:K10"/>
    <mergeCell ref="L7:L10"/>
    <mergeCell ref="O12:O16"/>
    <mergeCell ref="P12:P16"/>
    <mergeCell ref="Q12:Q16"/>
    <mergeCell ref="AP12:AP16"/>
    <mergeCell ref="A5:A6"/>
    <mergeCell ref="A7:A10"/>
    <mergeCell ref="B7:B10"/>
    <mergeCell ref="C7:C10"/>
    <mergeCell ref="D7:D10"/>
    <mergeCell ref="F7:F10"/>
    <mergeCell ref="AK3:AK4"/>
    <mergeCell ref="A1:B1"/>
    <mergeCell ref="C1:Y1"/>
    <mergeCell ref="Z1:AP1"/>
    <mergeCell ref="A2:K2"/>
    <mergeCell ref="L2:Q2"/>
    <mergeCell ref="R2:AE2"/>
    <mergeCell ref="AF2:AK2"/>
    <mergeCell ref="AL2:AP2"/>
    <mergeCell ref="AL3:AL4"/>
    <mergeCell ref="AM3:AM4"/>
    <mergeCell ref="P3:P4"/>
    <mergeCell ref="Q3:Q4"/>
    <mergeCell ref="R3:R4"/>
    <mergeCell ref="T3:Z3"/>
    <mergeCell ref="AA3:AA4"/>
    <mergeCell ref="AB3:AB4"/>
    <mergeCell ref="J3:J4"/>
    <mergeCell ref="AQ2:AQ4"/>
    <mergeCell ref="A3:A4"/>
    <mergeCell ref="B3:B4"/>
    <mergeCell ref="C3:C4"/>
    <mergeCell ref="D3:D4"/>
    <mergeCell ref="F3:F4"/>
    <mergeCell ref="G3:G4"/>
    <mergeCell ref="H3:H4"/>
    <mergeCell ref="I3:I4"/>
    <mergeCell ref="AN3:AN4"/>
    <mergeCell ref="AO3:AO4"/>
    <mergeCell ref="AP3:AP4"/>
    <mergeCell ref="AC3:AE3"/>
    <mergeCell ref="AF3:AF4"/>
    <mergeCell ref="AG3:AG4"/>
    <mergeCell ref="AH3:AH4"/>
    <mergeCell ref="K3:K4"/>
    <mergeCell ref="L3:L4"/>
    <mergeCell ref="M3:M4"/>
    <mergeCell ref="N3:N4"/>
    <mergeCell ref="O3:O4"/>
    <mergeCell ref="AI3:AI4"/>
    <mergeCell ref="AJ3:AJ4"/>
    <mergeCell ref="E3:E4"/>
  </mergeCells>
  <conditionalFormatting sqref="T7:Y7">
    <cfRule type="expression" dxfId="226" priority="4" stopIfTrue="1">
      <formula>$L7="Aceptar"</formula>
    </cfRule>
  </conditionalFormatting>
  <conditionalFormatting sqref="T8:Y8">
    <cfRule type="expression" dxfId="225" priority="3" stopIfTrue="1">
      <formula>$L8="Aceptar"</formula>
    </cfRule>
  </conditionalFormatting>
  <conditionalFormatting sqref="T9:Y9">
    <cfRule type="expression" dxfId="224" priority="2" stopIfTrue="1">
      <formula>$L9="Aceptar"</formula>
    </cfRule>
  </conditionalFormatting>
  <conditionalFormatting sqref="T10:Y10">
    <cfRule type="expression" dxfId="223" priority="1" stopIfTrue="1">
      <formula>$L10="Aceptar"</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69" operator="equal" id="{F5AB2A38-EA27-49F7-8622-4E1186F9945E}">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70" operator="equal" id="{5A00BF69-2229-4687-93C4-91DBCFE0393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71" operator="equal" id="{F769A660-8E8E-46C3-818D-CFFF4FC8DBF1}">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72" operator="equal" id="{C9541EC6-8E3B-4CDC-92AD-DD2D2F251843}">
            <xm:f>datos!$Y$3</xm:f>
            <x14:dxf>
              <fill>
                <patternFill>
                  <bgColor rgb="FFFF0000"/>
                </patternFill>
              </fill>
              <border>
                <left style="thin">
                  <color auto="1"/>
                </left>
                <right style="thin">
                  <color auto="1"/>
                </right>
                <top style="thin">
                  <color auto="1"/>
                </top>
                <bottom style="thin">
                  <color auto="1"/>
                </bottom>
                <vertical/>
                <horizontal/>
              </border>
            </x14:dxf>
          </x14:cfRule>
          <xm:sqref>Q5</xm:sqref>
        </x14:conditionalFormatting>
        <x14:conditionalFormatting xmlns:xm="http://schemas.microsoft.com/office/excel/2006/main">
          <x14:cfRule type="cellIs" priority="164" operator="equal" id="{2F09CA8B-3CA6-41CE-AD33-DDE4CDEAAC3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5" operator="equal" id="{7A2CD0B8-BC8C-49F6-869A-25DB5BF74248}">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6" operator="equal" id="{32F69758-00D4-415A-A41F-01D3B20197A9}">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7" operator="equal" id="{B2F581A7-BD78-40DB-9F60-78645972E69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68" operator="equal" id="{A5943B95-DA6D-4E5B-AE64-4A83689E3D8E}">
            <xm:f>datos!$AE$3</xm:f>
            <x14:dxf>
              <fill>
                <patternFill>
                  <bgColor rgb="FF92D050"/>
                </patternFill>
              </fill>
              <border>
                <left style="thin">
                  <color auto="1"/>
                </left>
                <right style="thin">
                  <color auto="1"/>
                </right>
                <top style="thin">
                  <color auto="1"/>
                </top>
                <bottom style="thin">
                  <color auto="1"/>
                </bottom>
                <vertical/>
                <horizontal/>
              </border>
            </x14:dxf>
          </x14:cfRule>
          <xm:sqref>AF5</xm:sqref>
        </x14:conditionalFormatting>
        <x14:conditionalFormatting xmlns:xm="http://schemas.microsoft.com/office/excel/2006/main">
          <x14:cfRule type="cellIs" priority="159" operator="equal" id="{96305006-F814-4F0A-A246-D12545CE7C9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0" operator="equal" id="{604F6B05-013C-430E-8BDC-D6A0D770DFC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1" operator="equal" id="{9EBF7C70-0EC7-4561-BED0-FDB03FFA291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2" operator="equal" id="{6C4A5CC5-0508-4A38-858D-FA2C775F3658}">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63" operator="equal" id="{CD5A3933-F659-4FB8-B826-B3AABF38D3C1}">
            <xm:f>datos!$AE$3</xm:f>
            <x14:dxf>
              <fill>
                <patternFill>
                  <bgColor rgb="FF92D050"/>
                </patternFill>
              </fill>
              <border>
                <left style="thin">
                  <color auto="1"/>
                </left>
                <right style="thin">
                  <color auto="1"/>
                </right>
                <top style="thin">
                  <color auto="1"/>
                </top>
                <bottom style="thin">
                  <color auto="1"/>
                </bottom>
                <vertical/>
                <horizontal/>
              </border>
            </x14:dxf>
          </x14:cfRule>
          <xm:sqref>AF6</xm:sqref>
        </x14:conditionalFormatting>
        <x14:conditionalFormatting xmlns:xm="http://schemas.microsoft.com/office/excel/2006/main">
          <x14:cfRule type="cellIs" priority="155" operator="equal" id="{CD4B1847-800E-469B-AD9C-FA9D032CB9A6}">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6" operator="equal" id="{5CAD3231-72E6-419F-A712-4C1A7C2CBDB4}">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7" operator="equal" id="{551D6F3B-D077-4B40-B19A-9C7BB7EC874E}">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8" operator="equal" id="{CBA4B183-B645-4B8F-B337-F45996DDA943}">
            <xm:f>datos!$Y$3</xm:f>
            <x14:dxf>
              <fill>
                <patternFill>
                  <bgColor rgb="FFFF0000"/>
                </patternFill>
              </fill>
              <border>
                <left style="thin">
                  <color auto="1"/>
                </left>
                <right style="thin">
                  <color auto="1"/>
                </right>
                <top style="thin">
                  <color auto="1"/>
                </top>
                <bottom style="thin">
                  <color auto="1"/>
                </bottom>
                <vertical/>
                <horizontal/>
              </border>
            </x14:dxf>
          </x14:cfRule>
          <xm:sqref>AJ5</xm:sqref>
        </x14:conditionalFormatting>
        <x14:conditionalFormatting xmlns:xm="http://schemas.microsoft.com/office/excel/2006/main">
          <x14:cfRule type="cellIs" priority="151" operator="equal" id="{BED992A4-9995-4A0D-8061-FFB71DD66A1C}">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2" operator="equal" id="{BE399B6E-AC66-4B06-83EC-A8B2F355364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3" operator="equal" id="{5BB214E2-E083-4A6B-AD1B-FB41458E98C5}">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4" operator="equal" id="{715CA1EA-F29B-4CDF-BF4A-9C7BBEA7519E}">
            <xm:f>datos!$Y$3</xm:f>
            <x14:dxf>
              <fill>
                <patternFill>
                  <bgColor rgb="FFFF0000"/>
                </patternFill>
              </fill>
              <border>
                <left style="thin">
                  <color auto="1"/>
                </left>
                <right style="thin">
                  <color auto="1"/>
                </right>
                <top style="thin">
                  <color auto="1"/>
                </top>
                <bottom style="thin">
                  <color auto="1"/>
                </bottom>
                <vertical/>
                <horizontal/>
              </border>
            </x14:dxf>
          </x14:cfRule>
          <xm:sqref>AJ6</xm:sqref>
        </x14:conditionalFormatting>
        <x14:conditionalFormatting xmlns:xm="http://schemas.microsoft.com/office/excel/2006/main">
          <x14:cfRule type="cellIs" priority="173" operator="equal" id="{32541B42-F121-4768-9B51-7191C9325D7E}">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174" operator="equal" id="{751D9279-CDD1-4C27-9FE4-BEDC62D3314B}">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75" operator="equal" id="{4E0DA0AD-DAB1-42DD-82D3-93B9C1A41D84}">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76" operator="equal" id="{2EA66CBB-0FDD-4054-AA18-E8D698697207}">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77" operator="equal" id="{B800D31C-63A5-4905-9F76-11AC2003BFC3}">
            <xm:f>datos!$AC$15</xm:f>
            <x14:dxf>
              <fill>
                <patternFill>
                  <bgColor rgb="FFFF0000"/>
                </patternFill>
              </fill>
            </x14:dxf>
          </x14:cfRule>
          <xm:sqref>O5</xm:sqref>
        </x14:conditionalFormatting>
        <x14:conditionalFormatting xmlns:xm="http://schemas.microsoft.com/office/excel/2006/main">
          <x14:cfRule type="cellIs" priority="178" operator="equal" id="{7D54AF76-B327-49D8-88F1-42F7AC7CD3B3}">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79" operator="equal" id="{7839DB9A-903F-4F65-B2FB-CFBC3226998E}">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80" operator="equal" id="{148B15A5-893C-45BC-833A-39E5CFD1C8F0}">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81" operator="equal" id="{23F80A4E-B969-4DD9-8A8A-07BB4F75CCD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82" operator="equal" id="{A3E6FD73-72BB-4082-88C2-BE4A567B89D8}">
            <xm:f>datos!$AC$11</xm:f>
            <x14:dxf>
              <fill>
                <patternFill>
                  <bgColor rgb="FF92D050"/>
                </patternFill>
              </fill>
              <border>
                <left style="thin">
                  <color auto="1"/>
                </left>
                <right style="thin">
                  <color auto="1"/>
                </right>
                <top style="thin">
                  <color auto="1"/>
                </top>
                <bottom style="thin">
                  <color auto="1"/>
                </bottom>
                <vertical/>
                <horizontal/>
              </border>
            </x14:dxf>
          </x14:cfRule>
          <xm:sqref>AH5:AH6</xm:sqref>
        </x14:conditionalFormatting>
        <x14:conditionalFormatting xmlns:xm="http://schemas.microsoft.com/office/excel/2006/main">
          <x14:cfRule type="cellIs" priority="115" operator="equal" id="{E6AFACDB-9343-4309-9FCD-142B16FF568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16" operator="equal" id="{1D4C65B0-4FCE-4CFE-A3DA-7B5A5DA3ADC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7" operator="equal" id="{BC67F6E2-A34E-4B6E-901E-0B99EB099F3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18" operator="equal" id="{8C848A6A-6EBE-4938-960C-9BA18BD61755}">
            <xm:f>datos!$Y$3</xm:f>
            <x14:dxf>
              <fill>
                <patternFill>
                  <bgColor rgb="FFFF0000"/>
                </patternFill>
              </fill>
              <border>
                <left style="thin">
                  <color auto="1"/>
                </left>
                <right style="thin">
                  <color auto="1"/>
                </right>
                <top style="thin">
                  <color auto="1"/>
                </top>
                <bottom style="thin">
                  <color auto="1"/>
                </bottom>
                <vertical/>
                <horizontal/>
              </border>
            </x14:dxf>
          </x14:cfRule>
          <xm:sqref>AJ9:AJ10</xm:sqref>
        </x14:conditionalFormatting>
        <x14:conditionalFormatting xmlns:xm="http://schemas.microsoft.com/office/excel/2006/main">
          <x14:cfRule type="cellIs" priority="142" operator="equal" id="{99EBD61D-0B6B-4916-8E28-84F84122381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43" operator="equal" id="{5104AEE3-4945-4055-890B-CC72A6BC66EF}">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4" operator="equal" id="{7C0AFBA6-A6F3-4CD9-BF45-91161D59460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45" operator="equal" id="{473A02BC-9B31-4294-87E7-3AEC87741E70}">
            <xm:f>datos!$Y$3</xm:f>
            <x14:dxf>
              <fill>
                <patternFill>
                  <bgColor rgb="FFFF0000"/>
                </patternFill>
              </fill>
              <border>
                <left style="thin">
                  <color auto="1"/>
                </left>
                <right style="thin">
                  <color auto="1"/>
                </right>
                <top style="thin">
                  <color auto="1"/>
                </top>
                <bottom style="thin">
                  <color auto="1"/>
                </bottom>
                <vertical/>
                <horizontal/>
              </border>
            </x14:dxf>
          </x14:cfRule>
          <xm:sqref>Q7</xm:sqref>
        </x14:conditionalFormatting>
        <x14:conditionalFormatting xmlns:xm="http://schemas.microsoft.com/office/excel/2006/main">
          <x14:cfRule type="cellIs" priority="137" operator="equal" id="{2E324C18-D60B-4CAD-8BC7-910F59589A1F}">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8" operator="equal" id="{BA00CEE0-B47C-4A54-8BF8-0C38CF989B5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9" operator="equal" id="{B5CDA953-31CC-4CE9-A6A7-63BAE3930D79}">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0" operator="equal" id="{513872FD-AC50-4657-ADEC-40FB398F7B7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1" operator="equal" id="{802D4D03-AC20-40DE-A16C-F4635E413F6A}">
            <xm:f>datos!$AE$3</xm:f>
            <x14:dxf>
              <fill>
                <patternFill>
                  <bgColor rgb="FF92D050"/>
                </patternFill>
              </fill>
              <border>
                <left style="thin">
                  <color auto="1"/>
                </left>
                <right style="thin">
                  <color auto="1"/>
                </right>
                <top style="thin">
                  <color auto="1"/>
                </top>
                <bottom style="thin">
                  <color auto="1"/>
                </bottom>
                <vertical/>
                <horizontal/>
              </border>
            </x14:dxf>
          </x14:cfRule>
          <xm:sqref>AF7</xm:sqref>
        </x14:conditionalFormatting>
        <x14:conditionalFormatting xmlns:xm="http://schemas.microsoft.com/office/excel/2006/main">
          <x14:cfRule type="cellIs" priority="132" operator="equal" id="{3C873CD5-33FF-4BB9-8A08-61469BA4858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3" operator="equal" id="{72BA303A-B480-47DC-89D3-B89353F1D35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4" operator="equal" id="{ADAB4999-516B-4151-9077-C2BCFE1794B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5" operator="equal" id="{2E6438D7-AFA5-407F-BD82-1B5DE83AFEF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36" operator="equal" id="{CB5B7832-49B7-42AF-AEDA-2965C6DA05A7}">
            <xm:f>datos!$AE$3</xm:f>
            <x14:dxf>
              <fill>
                <patternFill>
                  <bgColor rgb="FF92D050"/>
                </patternFill>
              </fill>
              <border>
                <left style="thin">
                  <color auto="1"/>
                </left>
                <right style="thin">
                  <color auto="1"/>
                </right>
                <top style="thin">
                  <color auto="1"/>
                </top>
                <bottom style="thin">
                  <color auto="1"/>
                </bottom>
                <vertical/>
                <horizontal/>
              </border>
            </x14:dxf>
          </x14:cfRule>
          <xm:sqref>AF8</xm:sqref>
        </x14:conditionalFormatting>
        <x14:conditionalFormatting xmlns:xm="http://schemas.microsoft.com/office/excel/2006/main">
          <x14:cfRule type="cellIs" priority="128" operator="equal" id="{2613F840-909D-4893-BA4C-9021C075B61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9" operator="equal" id="{3D567BE9-76ED-40D8-B3E7-589DFDE371B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0" operator="equal" id="{78BDA0B3-DD84-4E7F-98C2-F34C8C85545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1" operator="equal" id="{ADAF4194-BF3B-45A4-8441-AF6EF8EDDC01}">
            <xm:f>datos!$Y$3</xm:f>
            <x14:dxf>
              <fill>
                <patternFill>
                  <bgColor rgb="FFFF0000"/>
                </patternFill>
              </fill>
              <border>
                <left style="thin">
                  <color auto="1"/>
                </left>
                <right style="thin">
                  <color auto="1"/>
                </right>
                <top style="thin">
                  <color auto="1"/>
                </top>
                <bottom style="thin">
                  <color auto="1"/>
                </bottom>
                <vertical/>
                <horizontal/>
              </border>
            </x14:dxf>
          </x14:cfRule>
          <xm:sqref>AJ7</xm:sqref>
        </x14:conditionalFormatting>
        <x14:conditionalFormatting xmlns:xm="http://schemas.microsoft.com/office/excel/2006/main">
          <x14:cfRule type="cellIs" priority="124" operator="equal" id="{03C7F5D6-ACDA-403C-BFCE-CC03D3C3656B}">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5" operator="equal" id="{43170891-0039-4074-AFBD-125A4FE4070F}">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6" operator="equal" id="{5CB1788C-2C4B-4F5E-9EF5-A44D22A41A1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27" operator="equal" id="{EA2FD9FC-DF54-494C-9258-6664E9BC6253}">
            <xm:f>datos!$Y$3</xm:f>
            <x14:dxf>
              <fill>
                <patternFill>
                  <bgColor rgb="FFFF0000"/>
                </patternFill>
              </fill>
              <border>
                <left style="thin">
                  <color auto="1"/>
                </left>
                <right style="thin">
                  <color auto="1"/>
                </right>
                <top style="thin">
                  <color auto="1"/>
                </top>
                <bottom style="thin">
                  <color auto="1"/>
                </bottom>
                <vertical/>
                <horizontal/>
              </border>
            </x14:dxf>
          </x14:cfRule>
          <xm:sqref>AJ8</xm:sqref>
        </x14:conditionalFormatting>
        <x14:conditionalFormatting xmlns:xm="http://schemas.microsoft.com/office/excel/2006/main">
          <x14:cfRule type="cellIs" priority="119" operator="equal" id="{9907E7C8-8BCF-4628-A6B2-F310435B061E}">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20" operator="equal" id="{E3833D56-07F8-401E-ADCD-5BBF7775DBD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1" operator="equal" id="{7C8E6317-CE2C-41A8-A01B-322515B37EC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2" operator="equal" id="{1BF6828C-57DC-492D-961B-5EBFF6D4D850}">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23" operator="equal" id="{2D4202DA-7859-4082-8539-982A1DF52972}">
            <xm:f>datos!$AE$3</xm:f>
            <x14:dxf>
              <fill>
                <patternFill>
                  <bgColor rgb="FF92D050"/>
                </patternFill>
              </fill>
              <border>
                <left style="thin">
                  <color auto="1"/>
                </left>
                <right style="thin">
                  <color auto="1"/>
                </right>
                <top style="thin">
                  <color auto="1"/>
                </top>
                <bottom style="thin">
                  <color auto="1"/>
                </bottom>
                <vertical/>
                <horizontal/>
              </border>
            </x14:dxf>
          </x14:cfRule>
          <xm:sqref>AF9:AF10</xm:sqref>
        </x14:conditionalFormatting>
        <x14:conditionalFormatting xmlns:xm="http://schemas.microsoft.com/office/excel/2006/main">
          <x14:cfRule type="cellIs" priority="146" operator="equal" id="{01404C45-188E-4773-AC1D-74FC67210CF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47" operator="equal" id="{00291B1C-2D75-431A-BADD-9F96EE8F7579}">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48" operator="equal" id="{D43631B4-6F97-4143-9411-408A1CDD418E}">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49" operator="equal" id="{E4D7473C-0D02-407C-BB0F-E2E5D99532F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50" operator="equal" id="{F1A08A6C-40C5-4924-9675-4D89CAE0DA96}">
            <xm:f>datos!$AC$11</xm:f>
            <x14:dxf>
              <fill>
                <patternFill>
                  <bgColor rgb="FF92D050"/>
                </patternFill>
              </fill>
              <border>
                <left style="thin">
                  <color auto="1"/>
                </left>
                <right style="thin">
                  <color auto="1"/>
                </right>
                <top style="thin">
                  <color auto="1"/>
                </top>
                <bottom style="thin">
                  <color auto="1"/>
                </bottom>
                <vertical/>
                <horizontal/>
              </border>
            </x14:dxf>
          </x14:cfRule>
          <xm:sqref>AH7:AH10</xm:sqref>
        </x14:conditionalFormatting>
        <x14:conditionalFormatting xmlns:xm="http://schemas.microsoft.com/office/excel/2006/main">
          <x14:cfRule type="cellIs" priority="105" operator="equal" id="{06AC284E-530A-4575-90DC-F007A67A96B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06" operator="equal" id="{8A77D47E-F67B-46A4-85E7-D0D2B49B1FA9}">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07" operator="equal" id="{BDDE118E-B475-4336-96F0-87E4DD0EE72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8" operator="equal" id="{4EC9C2D1-D2A0-4F45-83F9-4244447D7A26}">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9" operator="equal" id="{E97B3F95-7721-4057-AD41-83D4F9717648}">
            <xm:f>datos!$AE$3</xm:f>
            <x14:dxf>
              <fill>
                <patternFill>
                  <bgColor rgb="FF92D050"/>
                </patternFill>
              </fill>
              <border>
                <left style="thin">
                  <color auto="1"/>
                </left>
                <right style="thin">
                  <color auto="1"/>
                </right>
                <top style="thin">
                  <color auto="1"/>
                </top>
                <bottom style="thin">
                  <color auto="1"/>
                </bottom>
                <vertical/>
                <horizontal/>
              </border>
            </x14:dxf>
          </x14:cfRule>
          <xm:sqref>M11</xm:sqref>
        </x14:conditionalFormatting>
        <x14:conditionalFormatting xmlns:xm="http://schemas.microsoft.com/office/excel/2006/main">
          <x14:cfRule type="cellIs" priority="101" operator="equal" id="{38C359E3-FD20-4587-848A-77E07465943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02" operator="equal" id="{15A076DC-4390-4757-8551-7852531437D5}">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3" operator="equal" id="{5E779137-4850-4007-91A9-A49C7780B98A}">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04" operator="equal" id="{3BE26D6B-9294-4202-96B5-7C5EA0A00937}">
            <xm:f>datos!$Y$3</xm:f>
            <x14:dxf>
              <fill>
                <patternFill>
                  <bgColor rgb="FFFF0000"/>
                </patternFill>
              </fill>
              <border>
                <left style="thin">
                  <color auto="1"/>
                </left>
                <right style="thin">
                  <color auto="1"/>
                </right>
                <top style="thin">
                  <color auto="1"/>
                </top>
                <bottom style="thin">
                  <color auto="1"/>
                </bottom>
                <vertical/>
                <horizontal/>
              </border>
            </x14:dxf>
          </x14:cfRule>
          <xm:sqref>Q11</xm:sqref>
        </x14:conditionalFormatting>
        <x14:conditionalFormatting xmlns:xm="http://schemas.microsoft.com/office/excel/2006/main">
          <x14:cfRule type="cellIs" priority="96" operator="equal" id="{C35C5444-0910-4CF6-8E4E-864D3800FFEA}">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97" operator="equal" id="{74A4CDE6-8E83-4F66-BDA8-B60399F9066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98" operator="equal" id="{CC169ECA-4022-4901-9727-4552D650592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99" operator="equal" id="{00269CAE-7F5B-4C15-BB70-E3619C0A4E9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0" operator="equal" id="{24DC4029-4208-4B71-BFF9-CC4AEC1DC8EC}">
            <xm:f>datos!$AE$3</xm:f>
            <x14:dxf>
              <fill>
                <patternFill>
                  <bgColor rgb="FF92D050"/>
                </patternFill>
              </fill>
              <border>
                <left style="thin">
                  <color auto="1"/>
                </left>
                <right style="thin">
                  <color auto="1"/>
                </right>
                <top style="thin">
                  <color auto="1"/>
                </top>
                <bottom style="thin">
                  <color auto="1"/>
                </bottom>
                <vertical/>
                <horizontal/>
              </border>
            </x14:dxf>
          </x14:cfRule>
          <xm:sqref>AF11</xm:sqref>
        </x14:conditionalFormatting>
        <x14:conditionalFormatting xmlns:xm="http://schemas.microsoft.com/office/excel/2006/main">
          <x14:cfRule type="cellIs" priority="92" operator="equal" id="{D5D451E4-4A1E-42F4-BED3-40AD540DC8C3}">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93" operator="equal" id="{FBD8638B-971B-40D3-AF0D-3A1A7149E2A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94" operator="equal" id="{171B35F1-90A5-4444-A828-10DE1A3667E8}">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95" operator="equal" id="{D41F8844-89BF-4B2D-9DE4-5CCA720E54C7}">
            <xm:f>datos!$Y$3</xm:f>
            <x14:dxf>
              <fill>
                <patternFill>
                  <bgColor rgb="FFFF0000"/>
                </patternFill>
              </fill>
              <border>
                <left style="thin">
                  <color auto="1"/>
                </left>
                <right style="thin">
                  <color auto="1"/>
                </right>
                <top style="thin">
                  <color auto="1"/>
                </top>
                <bottom style="thin">
                  <color auto="1"/>
                </bottom>
                <vertical/>
                <horizontal/>
              </border>
            </x14:dxf>
          </x14:cfRule>
          <xm:sqref>AJ11</xm:sqref>
        </x14:conditionalFormatting>
        <x14:conditionalFormatting xmlns:xm="http://schemas.microsoft.com/office/excel/2006/main">
          <x14:cfRule type="cellIs" priority="110" operator="equal" id="{1F7022DF-4DF7-4088-BF4E-6DB5DE2EFD4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11" operator="equal" id="{EC77AC7A-A31D-495E-8BF8-DDD64C44FBA2}">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12" operator="equal" id="{81C8F853-F3F7-4BB5-A6D0-AA3BA7312C8C}">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13" operator="equal" id="{3C43317F-8DA2-4652-A14D-F5FEEBB86DE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14" operator="equal" id="{465DF134-F4F2-4ED3-8B42-AA16C339C68E}">
            <xm:f>datos!$AC$11</xm:f>
            <x14:dxf>
              <fill>
                <patternFill>
                  <bgColor rgb="FF92D050"/>
                </patternFill>
              </fill>
              <border>
                <left style="thin">
                  <color auto="1"/>
                </left>
                <right style="thin">
                  <color auto="1"/>
                </right>
                <top style="thin">
                  <color auto="1"/>
                </top>
                <bottom style="thin">
                  <color auto="1"/>
                </bottom>
                <vertical/>
                <horizontal/>
              </border>
            </x14:dxf>
          </x14:cfRule>
          <xm:sqref>AH11</xm:sqref>
        </x14:conditionalFormatting>
        <x14:conditionalFormatting xmlns:xm="http://schemas.microsoft.com/office/excel/2006/main">
          <x14:cfRule type="cellIs" priority="56" operator="equal" id="{069EE1D7-C0D3-449C-B400-80D61DBCFDC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57" operator="equal" id="{27846D5D-84CC-4731-BB4B-9DECBDE44CB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58" operator="equal" id="{2B08266E-0965-4C80-8861-2CB58FC299A2}">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9" operator="equal" id="{1AE19C3F-DDB1-4ABB-807F-BD39648F8C32}">
            <xm:f>datos!$Y$3</xm:f>
            <x14:dxf>
              <fill>
                <patternFill>
                  <bgColor rgb="FFFF0000"/>
                </patternFill>
              </fill>
              <border>
                <left style="thin">
                  <color auto="1"/>
                </left>
                <right style="thin">
                  <color auto="1"/>
                </right>
                <top style="thin">
                  <color auto="1"/>
                </top>
                <bottom style="thin">
                  <color auto="1"/>
                </bottom>
                <vertical/>
                <horizontal/>
              </border>
            </x14:dxf>
          </x14:cfRule>
          <xm:sqref>AJ14:AJ16</xm:sqref>
        </x14:conditionalFormatting>
        <x14:conditionalFormatting xmlns:xm="http://schemas.microsoft.com/office/excel/2006/main">
          <x14:cfRule type="cellIs" priority="83" operator="equal" id="{123EB35D-6E78-4A77-A8D8-BB33D5AA61CD}">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84" operator="equal" id="{67201AE6-450B-4272-BC0D-A3CA7999E9A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85" operator="equal" id="{FF60BBBD-79B2-4392-BCC5-E92308AF0667}">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86" operator="equal" id="{485F2FED-CCF6-4EDA-9399-CD2FEE36511C}">
            <xm:f>datos!$Y$3</xm:f>
            <x14:dxf>
              <fill>
                <patternFill>
                  <bgColor rgb="FFFF0000"/>
                </patternFill>
              </fill>
              <border>
                <left style="thin">
                  <color auto="1"/>
                </left>
                <right style="thin">
                  <color auto="1"/>
                </right>
                <top style="thin">
                  <color auto="1"/>
                </top>
                <bottom style="thin">
                  <color auto="1"/>
                </bottom>
                <vertical/>
                <horizontal/>
              </border>
            </x14:dxf>
          </x14:cfRule>
          <xm:sqref>Q12</xm:sqref>
        </x14:conditionalFormatting>
        <x14:conditionalFormatting xmlns:xm="http://schemas.microsoft.com/office/excel/2006/main">
          <x14:cfRule type="cellIs" priority="78" operator="equal" id="{3D4EE268-D2E9-4178-B9A1-9E8C80E6DE9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9" operator="equal" id="{E72549DD-DE3A-4307-AF21-69322B093CC4}">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80" operator="equal" id="{D27D78C7-DB4A-4B0B-AE38-4627EB7D52A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81" operator="equal" id="{AB0CC3C8-B7DA-42A3-B645-96BCB4CBB06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82" operator="equal" id="{B3FE1946-3C78-44B7-A125-BD2588B63504}">
            <xm:f>datos!$AE$3</xm:f>
            <x14:dxf>
              <fill>
                <patternFill>
                  <bgColor rgb="FF92D050"/>
                </patternFill>
              </fill>
              <border>
                <left style="thin">
                  <color auto="1"/>
                </left>
                <right style="thin">
                  <color auto="1"/>
                </right>
                <top style="thin">
                  <color auto="1"/>
                </top>
                <bottom style="thin">
                  <color auto="1"/>
                </bottom>
                <vertical/>
                <horizontal/>
              </border>
            </x14:dxf>
          </x14:cfRule>
          <xm:sqref>AF12</xm:sqref>
        </x14:conditionalFormatting>
        <x14:conditionalFormatting xmlns:xm="http://schemas.microsoft.com/office/excel/2006/main">
          <x14:cfRule type="cellIs" priority="73" operator="equal" id="{1B43AC7E-D5D0-4624-907A-3DFA5B7BFCE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4" operator="equal" id="{2B1B7697-2DE9-4028-BAC8-38592D26EBF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75" operator="equal" id="{CAA21D98-7F75-46E6-ACD5-A79109C94CB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76" operator="equal" id="{05479112-B5ED-4C7A-8483-0650B6665813}">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77" operator="equal" id="{3FF61F29-D78D-42DC-8376-692D427377D3}">
            <xm:f>datos!$AE$3</xm:f>
            <x14:dxf>
              <fill>
                <patternFill>
                  <bgColor rgb="FF92D050"/>
                </patternFill>
              </fill>
              <border>
                <left style="thin">
                  <color auto="1"/>
                </left>
                <right style="thin">
                  <color auto="1"/>
                </right>
                <top style="thin">
                  <color auto="1"/>
                </top>
                <bottom style="thin">
                  <color auto="1"/>
                </bottom>
                <vertical/>
                <horizontal/>
              </border>
            </x14:dxf>
          </x14:cfRule>
          <xm:sqref>AF13</xm:sqref>
        </x14:conditionalFormatting>
        <x14:conditionalFormatting xmlns:xm="http://schemas.microsoft.com/office/excel/2006/main">
          <x14:cfRule type="cellIs" priority="69" operator="equal" id="{4F2E5025-0667-4BE1-95A4-979B8CB8B7E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70" operator="equal" id="{B480B975-BE7A-4C70-8264-A1D03F34124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71" operator="equal" id="{B1AFA5A5-649A-4188-B942-B390C3992942}">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72" operator="equal" id="{2766328D-304A-4EDA-B931-4C1CAC18D1CE}">
            <xm:f>datos!$Y$3</xm:f>
            <x14:dxf>
              <fill>
                <patternFill>
                  <bgColor rgb="FFFF0000"/>
                </patternFill>
              </fill>
              <border>
                <left style="thin">
                  <color auto="1"/>
                </left>
                <right style="thin">
                  <color auto="1"/>
                </right>
                <top style="thin">
                  <color auto="1"/>
                </top>
                <bottom style="thin">
                  <color auto="1"/>
                </bottom>
                <vertical/>
                <horizontal/>
              </border>
            </x14:dxf>
          </x14:cfRule>
          <xm:sqref>AJ12</xm:sqref>
        </x14:conditionalFormatting>
        <x14:conditionalFormatting xmlns:xm="http://schemas.microsoft.com/office/excel/2006/main">
          <x14:cfRule type="cellIs" priority="65" operator="equal" id="{4644EC6B-C52A-4BB5-B124-478224B54EA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66" operator="equal" id="{7465812E-1741-4999-9C4F-98BAB15AD0C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67" operator="equal" id="{7E8DAA9F-7F35-48FA-98BE-06CB1D7B04C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68" operator="equal" id="{62F49C18-8074-4022-A935-03518D01E918}">
            <xm:f>datos!$Y$3</xm:f>
            <x14:dxf>
              <fill>
                <patternFill>
                  <bgColor rgb="FFFF0000"/>
                </patternFill>
              </fill>
              <border>
                <left style="thin">
                  <color auto="1"/>
                </left>
                <right style="thin">
                  <color auto="1"/>
                </right>
                <top style="thin">
                  <color auto="1"/>
                </top>
                <bottom style="thin">
                  <color auto="1"/>
                </bottom>
                <vertical/>
                <horizontal/>
              </border>
            </x14:dxf>
          </x14:cfRule>
          <xm:sqref>AJ13</xm:sqref>
        </x14:conditionalFormatting>
        <x14:conditionalFormatting xmlns:xm="http://schemas.microsoft.com/office/excel/2006/main">
          <x14:cfRule type="cellIs" priority="60" operator="equal" id="{AADD8FFE-6E17-43A0-9F71-AD5CDACF8F08}">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61" operator="equal" id="{621BB114-CE86-4446-8752-333EB5C0759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62" operator="equal" id="{662B3714-258C-481A-886F-546502F486F8}">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63" operator="equal" id="{30269AC8-5E5D-411F-A57C-5F32BF54B761}">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64" operator="equal" id="{8FCBBDE9-3917-4D84-B072-996A8F56DA7B}">
            <xm:f>datos!$AE$3</xm:f>
            <x14:dxf>
              <fill>
                <patternFill>
                  <bgColor rgb="FF92D050"/>
                </patternFill>
              </fill>
              <border>
                <left style="thin">
                  <color auto="1"/>
                </left>
                <right style="thin">
                  <color auto="1"/>
                </right>
                <top style="thin">
                  <color auto="1"/>
                </top>
                <bottom style="thin">
                  <color auto="1"/>
                </bottom>
                <vertical/>
                <horizontal/>
              </border>
            </x14:dxf>
          </x14:cfRule>
          <xm:sqref>AF14:AF16</xm:sqref>
        </x14:conditionalFormatting>
        <x14:conditionalFormatting xmlns:xm="http://schemas.microsoft.com/office/excel/2006/main">
          <x14:cfRule type="cellIs" priority="87" operator="equal" id="{9C6B5343-6690-4235-AEC9-A69F84609F4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88" operator="equal" id="{F9E8609C-5539-4D69-B425-A8D96E6FE0CC}">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89" operator="equal" id="{BCCD9834-988B-41BD-9C47-55B8E7EF0B6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90" operator="equal" id="{7B94B96F-064D-49FC-8E82-4C7B48362DA6}">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91" operator="equal" id="{536F202F-C462-4EE5-AE38-2B755CBE2B8C}">
            <xm:f>datos!$AC$11</xm:f>
            <x14:dxf>
              <fill>
                <patternFill>
                  <bgColor rgb="FF92D050"/>
                </patternFill>
              </fill>
              <border>
                <left style="thin">
                  <color auto="1"/>
                </left>
                <right style="thin">
                  <color auto="1"/>
                </right>
                <top style="thin">
                  <color auto="1"/>
                </top>
                <bottom style="thin">
                  <color auto="1"/>
                </bottom>
                <vertical/>
                <horizontal/>
              </border>
            </x14:dxf>
          </x14:cfRule>
          <xm:sqref>AH12:AH16</xm:sqref>
        </x14:conditionalFormatting>
        <x14:conditionalFormatting xmlns:xm="http://schemas.microsoft.com/office/excel/2006/main">
          <x14:cfRule type="cellIs" priority="20" operator="equal" id="{214B4347-43F0-4797-96C2-460F086D5FA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1" operator="equal" id="{750ED46E-65DC-4CAE-9A14-372D16E6F9DD}">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2" operator="equal" id="{8D3E7B4F-BC4A-41B2-9ADD-0BD1D927D08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3" operator="equal" id="{444029EF-F40E-43E1-866E-9A7A6B8DF240}">
            <xm:f>datos!$Y$3</xm:f>
            <x14:dxf>
              <fill>
                <patternFill>
                  <bgColor rgb="FFFF0000"/>
                </patternFill>
              </fill>
              <border>
                <left style="thin">
                  <color auto="1"/>
                </left>
                <right style="thin">
                  <color auto="1"/>
                </right>
                <top style="thin">
                  <color auto="1"/>
                </top>
                <bottom style="thin">
                  <color auto="1"/>
                </bottom>
                <vertical/>
                <horizontal/>
              </border>
            </x14:dxf>
          </x14:cfRule>
          <xm:sqref>AJ19:AJ21</xm:sqref>
        </x14:conditionalFormatting>
        <x14:conditionalFormatting xmlns:xm="http://schemas.microsoft.com/office/excel/2006/main">
          <x14:cfRule type="cellIs" priority="47" operator="equal" id="{91C3F846-3138-4121-889D-1B18B4C12C3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48" operator="equal" id="{7210F628-AB0F-48AA-9C5C-48C8DE50231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49" operator="equal" id="{80DBE688-2526-41C9-B3D1-7A08213F2B46}">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0" operator="equal" id="{3A2278CD-211A-4C88-BFEF-D38A376B2F37}">
            <xm:f>datos!$Y$3</xm:f>
            <x14:dxf>
              <fill>
                <patternFill>
                  <bgColor rgb="FFFF0000"/>
                </patternFill>
              </fill>
              <border>
                <left style="thin">
                  <color auto="1"/>
                </left>
                <right style="thin">
                  <color auto="1"/>
                </right>
                <top style="thin">
                  <color auto="1"/>
                </top>
                <bottom style="thin">
                  <color auto="1"/>
                </bottom>
                <vertical/>
                <horizontal/>
              </border>
            </x14:dxf>
          </x14:cfRule>
          <xm:sqref>Q17</xm:sqref>
        </x14:conditionalFormatting>
        <x14:conditionalFormatting xmlns:xm="http://schemas.microsoft.com/office/excel/2006/main">
          <x14:cfRule type="cellIs" priority="42" operator="equal" id="{82775009-D9F8-43BA-8BCA-476EAE132E0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43" operator="equal" id="{0F92805E-0453-4E71-A598-9A2ADA6346E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44" operator="equal" id="{BE962319-776C-4A6A-9C39-7E91DB606FFC}">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5" operator="equal" id="{2F3853AA-F86B-4543-BD0E-EEEE8D1CA39C}">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6" operator="equal" id="{10411149-2EBB-470B-9D0F-1FFD39C9266B}">
            <xm:f>datos!$AE$3</xm:f>
            <x14:dxf>
              <fill>
                <patternFill>
                  <bgColor rgb="FF92D050"/>
                </patternFill>
              </fill>
              <border>
                <left style="thin">
                  <color auto="1"/>
                </left>
                <right style="thin">
                  <color auto="1"/>
                </right>
                <top style="thin">
                  <color auto="1"/>
                </top>
                <bottom style="thin">
                  <color auto="1"/>
                </bottom>
                <vertical/>
                <horizontal/>
              </border>
            </x14:dxf>
          </x14:cfRule>
          <xm:sqref>AF17</xm:sqref>
        </x14:conditionalFormatting>
        <x14:conditionalFormatting xmlns:xm="http://schemas.microsoft.com/office/excel/2006/main">
          <x14:cfRule type="cellIs" priority="37" operator="equal" id="{06436838-7122-46B0-B79C-4655F267563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38" operator="equal" id="{6F1ED461-0B86-45EB-A105-1997F55B7E71}">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39" operator="equal" id="{A97BE322-DD82-425C-89D9-279A332D26B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0" operator="equal" id="{49515FD4-51B0-4516-98B5-99E2B1A131EC}">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1" operator="equal" id="{199E9E26-1235-4350-A65B-FE63F1838050}">
            <xm:f>datos!$AE$3</xm:f>
            <x14:dxf>
              <fill>
                <patternFill>
                  <bgColor rgb="FF92D050"/>
                </patternFill>
              </fill>
              <border>
                <left style="thin">
                  <color auto="1"/>
                </left>
                <right style="thin">
                  <color auto="1"/>
                </right>
                <top style="thin">
                  <color auto="1"/>
                </top>
                <bottom style="thin">
                  <color auto="1"/>
                </bottom>
                <vertical/>
                <horizontal/>
              </border>
            </x14:dxf>
          </x14:cfRule>
          <xm:sqref>AF18</xm:sqref>
        </x14:conditionalFormatting>
        <x14:conditionalFormatting xmlns:xm="http://schemas.microsoft.com/office/excel/2006/main">
          <x14:cfRule type="cellIs" priority="33" operator="equal" id="{140F2ADD-F76F-4FFF-9235-842E00D18C0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4" operator="equal" id="{A70E03ED-6A86-42EE-B50A-932796FAB92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5" operator="equal" id="{E8384009-56B1-4508-8AD3-16F20AFD1D37}">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6" operator="equal" id="{D7838941-76D3-43E1-8A3B-0A73F40D8543}">
            <xm:f>datos!$Y$3</xm:f>
            <x14:dxf>
              <fill>
                <patternFill>
                  <bgColor rgb="FFFF0000"/>
                </patternFill>
              </fill>
              <border>
                <left style="thin">
                  <color auto="1"/>
                </left>
                <right style="thin">
                  <color auto="1"/>
                </right>
                <top style="thin">
                  <color auto="1"/>
                </top>
                <bottom style="thin">
                  <color auto="1"/>
                </bottom>
                <vertical/>
                <horizontal/>
              </border>
            </x14:dxf>
          </x14:cfRule>
          <xm:sqref>AJ17</xm:sqref>
        </x14:conditionalFormatting>
        <x14:conditionalFormatting xmlns:xm="http://schemas.microsoft.com/office/excel/2006/main">
          <x14:cfRule type="cellIs" priority="29" operator="equal" id="{D04B1A47-D179-4B10-96E5-C342909C924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0" operator="equal" id="{B6567DC8-4D48-4FB8-B1F5-64B1EC4D7111}">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1" operator="equal" id="{4C1E5720-49B6-4565-884E-47356877961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2" operator="equal" id="{1FFF5205-515C-40B0-BF58-EC51761ECE2E}">
            <xm:f>datos!$Y$3</xm:f>
            <x14:dxf>
              <fill>
                <patternFill>
                  <bgColor rgb="FFFF0000"/>
                </patternFill>
              </fill>
              <border>
                <left style="thin">
                  <color auto="1"/>
                </left>
                <right style="thin">
                  <color auto="1"/>
                </right>
                <top style="thin">
                  <color auto="1"/>
                </top>
                <bottom style="thin">
                  <color auto="1"/>
                </bottom>
                <vertical/>
                <horizontal/>
              </border>
            </x14:dxf>
          </x14:cfRule>
          <xm:sqref>AJ18</xm:sqref>
        </x14:conditionalFormatting>
        <x14:conditionalFormatting xmlns:xm="http://schemas.microsoft.com/office/excel/2006/main">
          <x14:cfRule type="cellIs" priority="24" operator="equal" id="{56B1E51A-F62D-4AEE-8900-43101BCE7F5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5" operator="equal" id="{E1F13C4C-CDB8-4BF3-AAE6-060FDD5965D6}">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6" operator="equal" id="{9C8472BE-111D-4FCC-88CE-7FFD5E9B7F9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7" operator="equal" id="{22B86F26-F7D8-42AE-A9FC-890323E2D9D0}">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8" operator="equal" id="{8C67D140-7C8F-453D-912B-E06CB067988E}">
            <xm:f>datos!$AE$3</xm:f>
            <x14:dxf>
              <fill>
                <patternFill>
                  <bgColor rgb="FF92D050"/>
                </patternFill>
              </fill>
              <border>
                <left style="thin">
                  <color auto="1"/>
                </left>
                <right style="thin">
                  <color auto="1"/>
                </right>
                <top style="thin">
                  <color auto="1"/>
                </top>
                <bottom style="thin">
                  <color auto="1"/>
                </bottom>
                <vertical/>
                <horizontal/>
              </border>
            </x14:dxf>
          </x14:cfRule>
          <xm:sqref>AF19:AF21</xm:sqref>
        </x14:conditionalFormatting>
        <x14:conditionalFormatting xmlns:xm="http://schemas.microsoft.com/office/excel/2006/main">
          <x14:cfRule type="cellIs" priority="51" operator="equal" id="{947D0953-BF59-402D-9A41-38A9533E5D7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52" operator="equal" id="{95F99106-F9E1-477B-8416-41C85F3B70B5}">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53" operator="equal" id="{995C928A-BA58-4529-BA5E-3C0AB0DF3367}">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54" operator="equal" id="{E1653431-A8FD-441B-ADF2-395298B9866C}">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55" operator="equal" id="{96D70F14-1693-417E-BBE5-D39383ACF048}">
            <xm:f>datos!$AC$11</xm:f>
            <x14:dxf>
              <fill>
                <patternFill>
                  <bgColor rgb="FF92D050"/>
                </patternFill>
              </fill>
              <border>
                <left style="thin">
                  <color auto="1"/>
                </left>
                <right style="thin">
                  <color auto="1"/>
                </right>
                <top style="thin">
                  <color auto="1"/>
                </top>
                <bottom style="thin">
                  <color auto="1"/>
                </bottom>
                <vertical/>
                <horizontal/>
              </border>
            </x14:dxf>
          </x14:cfRule>
          <xm:sqref>AH17:AH21</xm:sqref>
        </x14:conditionalFormatting>
        <x14:conditionalFormatting xmlns:xm="http://schemas.microsoft.com/office/excel/2006/main">
          <x14:cfRule type="cellIs" priority="10" operator="equal" id="{D5E13C12-DA72-4395-A1CF-C9F2CB6D76B1}">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1" operator="equal" id="{4FBE6390-FA67-4278-9D9C-E86748E63F2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 operator="equal" id="{1D4374CF-8C10-40C3-B0C3-7E4A6176C89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 operator="equal" id="{68747CF0-C2B4-45A7-AE2F-DC5B56144BC8}">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 operator="equal" id="{4A10E773-54B8-453B-A12A-856586ECD9C3}">
            <xm:f>datos!$AE$3</xm:f>
            <x14:dxf>
              <fill>
                <patternFill>
                  <bgColor rgb="FF92D050"/>
                </patternFill>
              </fill>
              <border>
                <left style="thin">
                  <color auto="1"/>
                </left>
                <right style="thin">
                  <color auto="1"/>
                </right>
                <top style="thin">
                  <color auto="1"/>
                </top>
                <bottom style="thin">
                  <color auto="1"/>
                </bottom>
                <vertical/>
                <horizontal/>
              </border>
            </x14:dxf>
          </x14:cfRule>
          <xm:sqref>M12 M17</xm:sqref>
        </x14:conditionalFormatting>
        <x14:conditionalFormatting xmlns:xm="http://schemas.microsoft.com/office/excel/2006/main">
          <x14:cfRule type="cellIs" priority="15" operator="equal" id="{ACEF1C88-990E-4AE1-9DF6-B5B155B6EDB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 operator="equal" id="{388FBFA9-9977-407E-B31F-941E63062B2D}">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7" operator="equal" id="{68D6525D-63DC-47DB-B0C1-22224E9B9D4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8" operator="equal" id="{C83C5291-04D4-4484-B164-44DF10429B66}">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9" operator="equal" id="{54D66D09-2C12-4A0D-99D0-2C9B68975C03}">
            <xm:f>datos!$AE$3</xm:f>
            <x14:dxf>
              <fill>
                <patternFill>
                  <bgColor rgb="FF92D050"/>
                </patternFill>
              </fill>
              <border>
                <left style="thin">
                  <color auto="1"/>
                </left>
                <right style="thin">
                  <color auto="1"/>
                </right>
                <top style="thin">
                  <color auto="1"/>
                </top>
                <bottom style="thin">
                  <color auto="1"/>
                </bottom>
                <vertical/>
                <horizontal/>
              </border>
            </x14:dxf>
          </x14:cfRule>
          <xm:sqref>M5 M7</xm:sqref>
        </x14:conditionalFormatting>
        <x14:conditionalFormatting xmlns:xm="http://schemas.microsoft.com/office/excel/2006/main">
          <x14:cfRule type="cellIs" priority="5" operator="equal" id="{28771225-490C-425B-9DB7-2E0324A601CF}">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6" operator="equal" id="{EC1AE429-9AC4-4B2E-94C4-D53780587306}">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7" operator="equal" id="{18F12C66-8E6F-4150-B9B5-BC1D505C8D2E}">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8" operator="equal" id="{5A91C63C-3439-49CB-AF7A-4E684B0D80EC}">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9" operator="equal" id="{7E6F1469-1822-4D5E-9AA9-52ADF35CCBB0}">
            <xm:f>datos!$AC$15</xm:f>
            <x14:dxf>
              <fill>
                <patternFill>
                  <bgColor rgb="FFFF0000"/>
                </patternFill>
              </fill>
            </x14:dxf>
          </x14:cfRule>
          <xm:sqref>O7 O11:O12 O17</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3FEB392B-0739-4ACC-A53B-129B28D4E072}">
          <x14:formula1>
            <xm:f>datos!$A$2:$A$5</xm:f>
          </x14:formula1>
          <xm:sqref>C5:C16</xm:sqref>
        </x14:dataValidation>
        <x14:dataValidation type="list" allowBlank="1" showInputMessage="1" showErrorMessage="1" xr:uid="{44BC1A25-02CA-4CF1-A9E0-5978942BBFB7}">
          <x14:formula1>
            <xm:f>datos!$I$2:$I$3</xm:f>
          </x14:formula1>
          <xm:sqref>AC5:AC21</xm:sqref>
        </x14:dataValidation>
        <x14:dataValidation type="list" allowBlank="1" showInputMessage="1" showErrorMessage="1" xr:uid="{AB3A434C-FC8A-4965-8DE7-F03E433C5395}">
          <x14:formula1>
            <xm:f>datos!$B$2:$B$21</xm:f>
          </x14:formula1>
          <xm:sqref>B5:B21</xm:sqref>
        </x14:dataValidation>
        <x14:dataValidation type="list" allowBlank="1" showInputMessage="1" showErrorMessage="1" xr:uid="{7BB051C7-0B18-42E1-9839-6E1E7E8585DB}">
          <x14:formula1>
            <xm:f>datos!$A$2:$A$6</xm:f>
          </x14:formula1>
          <xm:sqref>C17:C21</xm:sqref>
        </x14:dataValidation>
        <x14:dataValidation type="list" allowBlank="1" showInputMessage="1" showErrorMessage="1" xr:uid="{0F63AAEC-1377-4BC5-870E-0E3F699CC204}">
          <x14:formula1>
            <xm:f>datos!$G$2:$G$4</xm:f>
          </x14:formula1>
          <xm:sqref>F5:F21</xm:sqref>
        </x14:dataValidation>
        <x14:dataValidation type="list" allowBlank="1" showInputMessage="1" showErrorMessage="1" xr:uid="{9C93195C-682B-4A10-83B6-355FB29C8D6E}">
          <x14:formula1>
            <xm:f>datos!$E$2:$E$8</xm:f>
          </x14:formula1>
          <xm:sqref>K5:K21</xm:sqref>
        </x14:dataValidation>
        <x14:dataValidation type="list" allowBlank="1" showInputMessage="1" showErrorMessage="1" xr:uid="{0841FAEB-4C62-4D98-ABC9-B44DC0ADFF48}">
          <x14:formula1>
            <xm:f>datos!$J$2:$J$3</xm:f>
          </x14:formula1>
          <xm:sqref>AD5:AD21</xm:sqref>
        </x14:dataValidation>
        <x14:dataValidation type="list" allowBlank="1" showInputMessage="1" showErrorMessage="1" xr:uid="{3E7A9E93-D960-49FD-B7C9-7A7A619C2C90}">
          <x14:formula1>
            <xm:f>datos!$N$2:$N$5</xm:f>
          </x14:formula1>
          <xm:sqref>AK5:AK21</xm:sqref>
        </x14:dataValidation>
        <x14:dataValidation type="list" allowBlank="1" showInputMessage="1" showErrorMessage="1" xr:uid="{171A43A4-AEE6-49DE-B2CB-9E39CF200462}">
          <x14:formula1>
            <xm:f>datos!$D$2:$D$12</xm:f>
          </x14:formula1>
          <xm:sqref>J5:J21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22"/>
  <sheetViews>
    <sheetView topLeftCell="G1" zoomScale="120" zoomScaleNormal="120" workbookViewId="0">
      <selection activeCell="M5" sqref="M5"/>
    </sheetView>
  </sheetViews>
  <sheetFormatPr baseColWidth="10" defaultRowHeight="15" x14ac:dyDescent="0.25"/>
  <cols>
    <col min="1" max="1" width="67.42578125" customWidth="1"/>
    <col min="2" max="2" width="42.42578125" bestFit="1" customWidth="1"/>
    <col min="3" max="4" width="37.7109375" customWidth="1"/>
    <col min="5" max="5" width="45.5703125" customWidth="1"/>
    <col min="6" max="6" width="56" customWidth="1"/>
    <col min="7" max="7" width="37.7109375" customWidth="1"/>
    <col min="8" max="10" width="15.7109375" customWidth="1"/>
    <col min="11" max="11" width="10.42578125" bestFit="1" customWidth="1"/>
    <col min="12" max="12" width="12.140625" bestFit="1" customWidth="1"/>
    <col min="13" max="13" width="18.28515625" bestFit="1" customWidth="1"/>
    <col min="14" max="14" width="18.28515625" customWidth="1"/>
    <col min="15" max="15" width="24.42578125" bestFit="1" customWidth="1"/>
    <col min="16" max="16" width="23.85546875" customWidth="1"/>
    <col min="17" max="17" width="9.140625" bestFit="1" customWidth="1"/>
    <col min="21" max="21" width="11.85546875" bestFit="1" customWidth="1"/>
    <col min="23" max="23" width="12.7109375" customWidth="1"/>
    <col min="24" max="24" width="7.42578125" customWidth="1"/>
    <col min="27" max="27" width="7.42578125" customWidth="1"/>
    <col min="28" max="28" width="34.85546875" customWidth="1"/>
    <col min="29" max="29" width="13.7109375" customWidth="1"/>
    <col min="30" max="31" width="14.42578125" customWidth="1"/>
    <col min="32" max="32" width="10.140625" customWidth="1"/>
    <col min="33" max="33" width="15.140625" customWidth="1"/>
    <col min="34" max="34" width="13.42578125" customWidth="1"/>
    <col min="35" max="35" width="19.85546875" customWidth="1"/>
    <col min="43" max="43" width="77.7109375" customWidth="1"/>
    <col min="47" max="47" width="16.42578125" bestFit="1" customWidth="1"/>
  </cols>
  <sheetData>
    <row r="1" spans="1:50" ht="38.25" customHeight="1" thickBot="1" x14ac:dyDescent="0.3">
      <c r="A1" s="1" t="s">
        <v>11</v>
      </c>
      <c r="B1" s="1" t="s">
        <v>12</v>
      </c>
      <c r="C1" s="71" t="s">
        <v>91</v>
      </c>
      <c r="D1" s="1" t="s">
        <v>225</v>
      </c>
      <c r="E1" s="1" t="s">
        <v>1</v>
      </c>
      <c r="F1" s="1" t="s">
        <v>63</v>
      </c>
      <c r="G1" s="1" t="s">
        <v>13</v>
      </c>
      <c r="H1" s="6" t="s">
        <v>2</v>
      </c>
      <c r="I1" t="s">
        <v>223</v>
      </c>
      <c r="J1" s="6" t="s">
        <v>7</v>
      </c>
      <c r="K1" s="6" t="s">
        <v>8</v>
      </c>
      <c r="L1" s="6" t="s">
        <v>9</v>
      </c>
      <c r="M1" s="6" t="s">
        <v>10</v>
      </c>
      <c r="N1" s="6" t="s">
        <v>4</v>
      </c>
      <c r="O1" s="6" t="s">
        <v>5</v>
      </c>
      <c r="P1" s="2" t="s">
        <v>14</v>
      </c>
      <c r="Q1" s="9"/>
      <c r="R1" s="9"/>
      <c r="S1" s="11" t="s">
        <v>26</v>
      </c>
      <c r="T1" s="11" t="s">
        <v>15</v>
      </c>
      <c r="U1" s="11" t="s">
        <v>16</v>
      </c>
      <c r="V1" s="11" t="s">
        <v>17</v>
      </c>
      <c r="W1" s="11" t="s">
        <v>18</v>
      </c>
      <c r="AB1" s="358" t="s">
        <v>277</v>
      </c>
      <c r="AC1" s="359"/>
      <c r="AD1" s="359"/>
      <c r="AE1" s="360"/>
      <c r="AG1" s="365" t="s">
        <v>89</v>
      </c>
      <c r="AH1" s="366"/>
      <c r="AI1" s="366"/>
      <c r="AN1" s="367" t="s">
        <v>66</v>
      </c>
      <c r="AO1" s="368"/>
      <c r="AP1" s="368"/>
      <c r="AQ1" s="368"/>
      <c r="AR1" s="369"/>
      <c r="AX1" s="2" t="s">
        <v>184</v>
      </c>
    </row>
    <row r="2" spans="1:50" ht="31.5" thickTop="1" thickBot="1" x14ac:dyDescent="0.3">
      <c r="A2" s="180" t="s">
        <v>260</v>
      </c>
      <c r="B2" s="3" t="s">
        <v>244</v>
      </c>
      <c r="C2" s="81"/>
      <c r="D2" s="178" t="s">
        <v>12</v>
      </c>
      <c r="E2" t="s">
        <v>131</v>
      </c>
      <c r="F2" s="25"/>
      <c r="G2" t="s">
        <v>32</v>
      </c>
      <c r="H2" s="7" t="s">
        <v>36</v>
      </c>
      <c r="I2" t="s">
        <v>49</v>
      </c>
      <c r="J2" s="7" t="s">
        <v>52</v>
      </c>
      <c r="K2" s="7" t="s">
        <v>54</v>
      </c>
      <c r="L2" s="7" t="s">
        <v>56</v>
      </c>
      <c r="M2" s="7" t="s">
        <v>58</v>
      </c>
      <c r="N2" s="7"/>
      <c r="O2" s="7" t="s">
        <v>61</v>
      </c>
      <c r="P2" t="s">
        <v>19</v>
      </c>
      <c r="Q2" s="9"/>
      <c r="R2" s="9"/>
      <c r="S2" s="9" t="str">
        <f>MID(ADDRESS(ROW(S1),COLUMN(S1),4),1,1)</f>
        <v>S</v>
      </c>
      <c r="T2" s="9" t="str">
        <f>MID(ADDRESS(ROW(T1),COLUMN(T1),4),1,1)</f>
        <v>T</v>
      </c>
      <c r="U2" s="9" t="str">
        <f>MID(ADDRESS(ROW(U1),COLUMN(U1),4),1,1)</f>
        <v>U</v>
      </c>
      <c r="V2" s="9" t="str">
        <f>MID(ADDRESS(ROW(V1),COLUMN(V1),4),1,1)</f>
        <v>V</v>
      </c>
      <c r="W2" s="9" t="str">
        <f>MID(ADDRESS(ROW(W1),COLUMN(W1),4),1,1)</f>
        <v>W</v>
      </c>
      <c r="AB2" s="41" t="s">
        <v>35</v>
      </c>
      <c r="AC2" s="21" t="s">
        <v>64</v>
      </c>
      <c r="AD2" s="21" t="s">
        <v>9</v>
      </c>
      <c r="AE2" s="34" t="s">
        <v>65</v>
      </c>
      <c r="AG2" s="21" t="s">
        <v>46</v>
      </c>
      <c r="AH2" s="21" t="s">
        <v>36</v>
      </c>
      <c r="AI2" s="21" t="s">
        <v>40</v>
      </c>
      <c r="AN2" s="370" t="s">
        <v>67</v>
      </c>
      <c r="AO2" s="371"/>
      <c r="AP2" s="371"/>
      <c r="AQ2" s="73" t="s">
        <v>68</v>
      </c>
      <c r="AR2" s="55" t="s">
        <v>69</v>
      </c>
      <c r="AX2" t="s">
        <v>185</v>
      </c>
    </row>
    <row r="3" spans="1:50" ht="45" x14ac:dyDescent="0.25">
      <c r="A3" s="77" t="s">
        <v>261</v>
      </c>
      <c r="B3" s="3" t="s">
        <v>245</v>
      </c>
      <c r="C3" s="81"/>
      <c r="D3" s="178" t="s">
        <v>280</v>
      </c>
      <c r="E3" t="s">
        <v>274</v>
      </c>
      <c r="F3" s="40" t="s">
        <v>44</v>
      </c>
      <c r="G3" t="s">
        <v>33</v>
      </c>
      <c r="H3" s="8" t="s">
        <v>0</v>
      </c>
      <c r="I3" t="s">
        <v>50</v>
      </c>
      <c r="J3" s="8" t="s">
        <v>53</v>
      </c>
      <c r="K3" s="8" t="s">
        <v>55</v>
      </c>
      <c r="L3" s="8" t="s">
        <v>57</v>
      </c>
      <c r="M3" s="8" t="s">
        <v>59</v>
      </c>
      <c r="N3" s="7" t="s">
        <v>238</v>
      </c>
      <c r="O3" s="8" t="s">
        <v>62</v>
      </c>
      <c r="P3" t="s">
        <v>20</v>
      </c>
      <c r="Q3" s="11" t="s">
        <v>27</v>
      </c>
      <c r="R3" s="9">
        <f>ROW(Q3)</f>
        <v>3</v>
      </c>
      <c r="S3" s="10" t="s">
        <v>21</v>
      </c>
      <c r="T3" s="10" t="s">
        <v>21</v>
      </c>
      <c r="U3" s="10" t="s">
        <v>21</v>
      </c>
      <c r="V3" s="10" t="s">
        <v>21</v>
      </c>
      <c r="W3" s="10" t="s">
        <v>22</v>
      </c>
      <c r="Y3" s="12" t="s">
        <v>22</v>
      </c>
      <c r="AB3" s="42" t="s">
        <v>239</v>
      </c>
      <c r="AC3" s="22">
        <v>0.2</v>
      </c>
      <c r="AD3" s="9">
        <v>5</v>
      </c>
      <c r="AE3" s="43" t="s">
        <v>30</v>
      </c>
      <c r="AG3" s="9">
        <v>25</v>
      </c>
      <c r="AH3" s="9" t="str">
        <f>VLOOKUP(AI3,datos!$AC$2:$AE$7,3,0)</f>
        <v>Baja</v>
      </c>
      <c r="AI3" s="52">
        <f>+IF(OR(AG3="",AG3=0),"",IF(AG3&lt;=datos!$AD$3,datos!$AC$3,IF(AND(AG3&gt;datos!$AD$3,AG3&lt;=datos!$AD$4),datos!$AC$4,IF(AND(AG3&gt;datos!$AD$4,AG3&lt;=datos!$AD$5),datos!$AC$5,IF(AND(AG3&gt;datos!$AD$5,AG3&lt;=datos!$AD$6),datos!$AC$6,IF(AG3&gt;datos!$AD$7,datos!$AC$7,0))))))</f>
        <v>0.4</v>
      </c>
      <c r="AN3" s="372" t="s">
        <v>70</v>
      </c>
      <c r="AO3" s="374" t="s">
        <v>6</v>
      </c>
      <c r="AP3" s="74" t="s">
        <v>49</v>
      </c>
      <c r="AQ3" s="56" t="s">
        <v>71</v>
      </c>
      <c r="AR3" s="57">
        <v>0.25</v>
      </c>
      <c r="AT3" t="s">
        <v>86</v>
      </c>
      <c r="AU3" t="s">
        <v>87</v>
      </c>
      <c r="AV3" t="s">
        <v>85</v>
      </c>
      <c r="AX3" t="s">
        <v>186</v>
      </c>
    </row>
    <row r="4" spans="1:50" ht="31.5" x14ac:dyDescent="0.25">
      <c r="A4" s="77" t="s">
        <v>262</v>
      </c>
      <c r="B4" s="3" t="s">
        <v>246</v>
      </c>
      <c r="C4" s="81"/>
      <c r="D4" s="178" t="s">
        <v>226</v>
      </c>
      <c r="E4" t="s">
        <v>275</v>
      </c>
      <c r="F4" s="40" t="s">
        <v>45</v>
      </c>
      <c r="G4" t="s">
        <v>34</v>
      </c>
      <c r="I4" t="s">
        <v>51</v>
      </c>
      <c r="N4" s="8" t="s">
        <v>60</v>
      </c>
      <c r="P4" t="s">
        <v>23</v>
      </c>
      <c r="Q4" s="11" t="s">
        <v>28</v>
      </c>
      <c r="R4" s="9">
        <f>ROW(Q4)</f>
        <v>4</v>
      </c>
      <c r="S4" s="10" t="s">
        <v>16</v>
      </c>
      <c r="T4" s="10" t="s">
        <v>16</v>
      </c>
      <c r="U4" s="10" t="s">
        <v>21</v>
      </c>
      <c r="V4" s="10" t="s">
        <v>21</v>
      </c>
      <c r="W4" s="10" t="s">
        <v>22</v>
      </c>
      <c r="Y4" s="13" t="s">
        <v>21</v>
      </c>
      <c r="AB4" s="42" t="s">
        <v>242</v>
      </c>
      <c r="AC4" s="22">
        <v>0.4</v>
      </c>
      <c r="AD4" s="9">
        <v>25</v>
      </c>
      <c r="AE4" s="44" t="s">
        <v>29</v>
      </c>
      <c r="AH4" s="21" t="s">
        <v>40</v>
      </c>
      <c r="AI4" s="21" t="s">
        <v>90</v>
      </c>
      <c r="AN4" s="373"/>
      <c r="AO4" s="375"/>
      <c r="AP4" s="75" t="s">
        <v>50</v>
      </c>
      <c r="AQ4" s="58" t="s">
        <v>72</v>
      </c>
      <c r="AR4" s="59">
        <v>0.15</v>
      </c>
      <c r="AT4" t="s">
        <v>51</v>
      </c>
      <c r="AU4" t="s">
        <v>52</v>
      </c>
      <c r="AV4" s="63">
        <f>IF(AT4="",0,VLOOKUP(AT4,datos!$AP$3:$AR$7,3,0))+IF(AU4="",0,VLOOKUP(AU4,datos!$AP$3:$AR$7,3,0))</f>
        <v>0.35</v>
      </c>
    </row>
    <row r="5" spans="1:50" ht="47.25" customHeight="1" thickBot="1" x14ac:dyDescent="0.3">
      <c r="A5" s="77" t="s">
        <v>263</v>
      </c>
      <c r="B5" s="3" t="s">
        <v>247</v>
      </c>
      <c r="C5" s="81"/>
      <c r="D5" s="178" t="s">
        <v>227</v>
      </c>
      <c r="E5" s="193" t="s">
        <v>276</v>
      </c>
      <c r="F5" s="40" t="s">
        <v>41</v>
      </c>
      <c r="G5" s="5"/>
      <c r="H5" s="5"/>
      <c r="N5" s="8"/>
      <c r="Q5" s="11" t="s">
        <v>31</v>
      </c>
      <c r="R5" s="9">
        <f>ROW(Q5)</f>
        <v>5</v>
      </c>
      <c r="S5" s="10" t="s">
        <v>16</v>
      </c>
      <c r="T5" s="10" t="s">
        <v>16</v>
      </c>
      <c r="U5" s="10" t="s">
        <v>16</v>
      </c>
      <c r="V5" s="10" t="s">
        <v>21</v>
      </c>
      <c r="W5" s="10" t="s">
        <v>22</v>
      </c>
      <c r="Y5" s="14" t="s">
        <v>16</v>
      </c>
      <c r="AB5" s="42" t="s">
        <v>243</v>
      </c>
      <c r="AC5" s="22">
        <v>0.6</v>
      </c>
      <c r="AD5" s="9">
        <v>150</v>
      </c>
      <c r="AE5" s="45" t="s">
        <v>31</v>
      </c>
      <c r="AH5" s="64" t="str">
        <f>+IF(AI5&lt;=datos!$AC$3,datos!$AE$3,IF(AI5&lt;=datos!$AC$4,datos!$AE$4,IF(AI5&lt;=datos!$AC$5,datos!$AE$5,IF(AI5&lt;=datos!$AC$6,datos!$AE$6,IF(AI5&lt;=datos!$AC$7,datos!$AE$7,"")))))</f>
        <v>Baja</v>
      </c>
      <c r="AI5" s="64">
        <v>0.36</v>
      </c>
      <c r="AN5" s="373"/>
      <c r="AO5" s="375"/>
      <c r="AP5" s="75" t="s">
        <v>51</v>
      </c>
      <c r="AQ5" s="58" t="s">
        <v>73</v>
      </c>
      <c r="AR5" s="59">
        <v>0.1</v>
      </c>
    </row>
    <row r="6" spans="1:50" ht="49.5" customHeight="1" x14ac:dyDescent="0.25">
      <c r="A6" s="4" t="s">
        <v>264</v>
      </c>
      <c r="B6" s="3" t="s">
        <v>248</v>
      </c>
      <c r="C6" s="81"/>
      <c r="D6" s="178" t="s">
        <v>228</v>
      </c>
      <c r="E6" t="s">
        <v>281</v>
      </c>
      <c r="F6" s="40" t="s">
        <v>42</v>
      </c>
      <c r="G6" s="5"/>
      <c r="H6" s="5"/>
      <c r="Q6" s="11" t="s">
        <v>29</v>
      </c>
      <c r="R6" s="9">
        <f>ROW(Q6)</f>
        <v>6</v>
      </c>
      <c r="S6" s="10" t="s">
        <v>24</v>
      </c>
      <c r="T6" s="10" t="s">
        <v>16</v>
      </c>
      <c r="U6" s="10" t="s">
        <v>16</v>
      </c>
      <c r="V6" s="10" t="s">
        <v>21</v>
      </c>
      <c r="W6" s="10" t="s">
        <v>22</v>
      </c>
      <c r="Y6" s="15" t="s">
        <v>24</v>
      </c>
      <c r="AB6" s="42" t="s">
        <v>240</v>
      </c>
      <c r="AC6" s="22">
        <v>0.8</v>
      </c>
      <c r="AD6" s="9">
        <v>300</v>
      </c>
      <c r="AE6" s="46" t="s">
        <v>28</v>
      </c>
      <c r="AN6" s="373"/>
      <c r="AO6" s="375" t="s">
        <v>7</v>
      </c>
      <c r="AP6" s="75" t="s">
        <v>52</v>
      </c>
      <c r="AQ6" s="58" t="s">
        <v>74</v>
      </c>
      <c r="AR6" s="59">
        <v>0.25</v>
      </c>
      <c r="AT6" s="79" t="s">
        <v>6</v>
      </c>
      <c r="AU6" s="80" t="s">
        <v>2</v>
      </c>
    </row>
    <row r="7" spans="1:50" ht="46.5" customHeight="1" thickBot="1" x14ac:dyDescent="0.3">
      <c r="A7" s="181" t="s">
        <v>265</v>
      </c>
      <c r="B7" s="3" t="s">
        <v>249</v>
      </c>
      <c r="C7" s="81"/>
      <c r="D7" s="179"/>
      <c r="E7" t="s">
        <v>282</v>
      </c>
      <c r="F7" s="40" t="s">
        <v>43</v>
      </c>
      <c r="G7" s="5"/>
      <c r="H7" s="5"/>
      <c r="Q7" s="11" t="s">
        <v>30</v>
      </c>
      <c r="R7" s="9">
        <f>ROW(Q7)</f>
        <v>7</v>
      </c>
      <c r="S7" s="10" t="s">
        <v>24</v>
      </c>
      <c r="T7" s="10" t="s">
        <v>24</v>
      </c>
      <c r="U7" s="10" t="s">
        <v>16</v>
      </c>
      <c r="V7" s="10" t="s">
        <v>21</v>
      </c>
      <c r="W7" s="10" t="s">
        <v>22</v>
      </c>
      <c r="AB7" s="47" t="s">
        <v>241</v>
      </c>
      <c r="AC7" s="35">
        <v>1</v>
      </c>
      <c r="AD7" s="48">
        <v>300</v>
      </c>
      <c r="AE7" s="49" t="s">
        <v>27</v>
      </c>
      <c r="AN7" s="373"/>
      <c r="AO7" s="375"/>
      <c r="AP7" s="75" t="s">
        <v>53</v>
      </c>
      <c r="AQ7" s="58" t="s">
        <v>75</v>
      </c>
      <c r="AR7" s="59">
        <v>0.15</v>
      </c>
      <c r="AT7" s="65" t="s">
        <v>49</v>
      </c>
      <c r="AU7" s="67" t="s">
        <v>36</v>
      </c>
    </row>
    <row r="8" spans="1:50" ht="32.25" thickBot="1" x14ac:dyDescent="0.3">
      <c r="A8" s="181" t="s">
        <v>266</v>
      </c>
      <c r="B8" s="3" t="s">
        <v>250</v>
      </c>
      <c r="C8" s="81"/>
      <c r="D8" s="178"/>
      <c r="E8" t="s">
        <v>283</v>
      </c>
      <c r="F8" s="78" t="s">
        <v>121</v>
      </c>
      <c r="G8" s="5"/>
      <c r="H8" s="5"/>
      <c r="AN8" s="373" t="s">
        <v>76</v>
      </c>
      <c r="AO8" s="375" t="s">
        <v>8</v>
      </c>
      <c r="AP8" s="75" t="s">
        <v>54</v>
      </c>
      <c r="AQ8" s="58" t="s">
        <v>77</v>
      </c>
      <c r="AR8" s="60" t="s">
        <v>78</v>
      </c>
      <c r="AT8" s="65" t="s">
        <v>50</v>
      </c>
      <c r="AU8" s="67" t="s">
        <v>36</v>
      </c>
    </row>
    <row r="9" spans="1:50" ht="48" thickBot="1" x14ac:dyDescent="0.3">
      <c r="A9" s="181" t="s">
        <v>267</v>
      </c>
      <c r="B9" s="3" t="s">
        <v>251</v>
      </c>
      <c r="C9" s="82"/>
      <c r="D9" s="178"/>
      <c r="E9" s="3" t="s">
        <v>284</v>
      </c>
      <c r="F9" s="78" t="s">
        <v>126</v>
      </c>
      <c r="G9" s="5"/>
      <c r="H9" s="5"/>
      <c r="S9" s="361" t="s">
        <v>25</v>
      </c>
      <c r="T9" s="361"/>
      <c r="U9" s="361"/>
      <c r="AB9" s="362" t="s">
        <v>37</v>
      </c>
      <c r="AC9" s="363"/>
      <c r="AD9" s="364"/>
      <c r="AN9" s="373"/>
      <c r="AO9" s="375"/>
      <c r="AP9" s="75" t="s">
        <v>55</v>
      </c>
      <c r="AQ9" s="58" t="s">
        <v>79</v>
      </c>
      <c r="AR9" s="60" t="s">
        <v>78</v>
      </c>
      <c r="AT9" s="66" t="s">
        <v>51</v>
      </c>
      <c r="AU9" s="68" t="s">
        <v>0</v>
      </c>
    </row>
    <row r="10" spans="1:50" ht="62.25" customHeight="1" x14ac:dyDescent="0.25">
      <c r="A10" s="181" t="s">
        <v>268</v>
      </c>
      <c r="B10" s="3" t="s">
        <v>252</v>
      </c>
      <c r="C10" s="81"/>
      <c r="D10" s="178"/>
      <c r="E10" s="5" t="s">
        <v>285</v>
      </c>
      <c r="F10" s="78" t="s">
        <v>122</v>
      </c>
      <c r="G10" s="5"/>
      <c r="H10" s="5"/>
      <c r="S10" s="53" t="s">
        <v>30</v>
      </c>
      <c r="T10" s="53" t="s">
        <v>26</v>
      </c>
      <c r="U10" s="54" t="str">
        <f ca="1">IFERROR(INDIRECT("datos!"&amp;HLOOKUP(T10,calculo_imp,2,FALSE)&amp;VLOOKUP(S10,calculo_prob,2,FALSE)),"")</f>
        <v>Bajo</v>
      </c>
      <c r="AB10" s="24" t="s">
        <v>38</v>
      </c>
      <c r="AC10" s="25"/>
      <c r="AD10" s="26" t="s">
        <v>36</v>
      </c>
      <c r="AG10" s="21" t="s">
        <v>47</v>
      </c>
      <c r="AH10" s="21" t="s">
        <v>48</v>
      </c>
      <c r="AI10" s="21" t="s">
        <v>36</v>
      </c>
      <c r="AN10" s="373"/>
      <c r="AO10" s="375" t="s">
        <v>9</v>
      </c>
      <c r="AP10" s="75" t="s">
        <v>56</v>
      </c>
      <c r="AQ10" s="58" t="s">
        <v>80</v>
      </c>
      <c r="AR10" s="60" t="s">
        <v>78</v>
      </c>
    </row>
    <row r="11" spans="1:50" ht="45" x14ac:dyDescent="0.25">
      <c r="A11" s="181" t="s">
        <v>269</v>
      </c>
      <c r="B11" s="3" t="s">
        <v>253</v>
      </c>
      <c r="C11" s="81"/>
      <c r="D11" s="5"/>
      <c r="E11" s="5"/>
      <c r="F11" s="78" t="s">
        <v>127</v>
      </c>
      <c r="G11" s="5"/>
      <c r="H11" s="5"/>
      <c r="AA11" s="23"/>
      <c r="AB11" s="27" t="s">
        <v>44</v>
      </c>
      <c r="AC11" s="16" t="s">
        <v>26</v>
      </c>
      <c r="AD11" s="36">
        <v>0.2</v>
      </c>
      <c r="AG11" s="51" t="s">
        <v>44</v>
      </c>
      <c r="AH11" s="50" t="str">
        <f>VLOOKUP(AG11,datos!$AB$10:$AD$21,2,0)</f>
        <v>Leve</v>
      </c>
      <c r="AI11" s="39">
        <f>IF(OR(AG11=datos!$AB$10,AG11=datos!$AB$16),"",VLOOKUP(AG11,datos!$AB$10:$AD$21,3,0))</f>
        <v>0.2</v>
      </c>
      <c r="AN11" s="373"/>
      <c r="AO11" s="375"/>
      <c r="AP11" s="75" t="s">
        <v>57</v>
      </c>
      <c r="AQ11" s="58" t="s">
        <v>81</v>
      </c>
      <c r="AR11" s="60" t="s">
        <v>78</v>
      </c>
    </row>
    <row r="12" spans="1:50" ht="45" x14ac:dyDescent="0.25">
      <c r="A12" s="181" t="s">
        <v>270</v>
      </c>
      <c r="B12" s="3" t="s">
        <v>254</v>
      </c>
      <c r="C12" s="81"/>
      <c r="D12" s="5"/>
      <c r="E12" s="5"/>
      <c r="F12" s="78" t="s">
        <v>123</v>
      </c>
      <c r="G12" s="5"/>
      <c r="H12" s="5"/>
      <c r="AA12" s="23"/>
      <c r="AB12" s="28" t="s">
        <v>45</v>
      </c>
      <c r="AC12" s="17" t="s">
        <v>15</v>
      </c>
      <c r="AD12" s="36">
        <v>0.4</v>
      </c>
      <c r="AH12" s="21" t="s">
        <v>0</v>
      </c>
      <c r="AI12" s="21" t="s">
        <v>88</v>
      </c>
      <c r="AN12" s="373"/>
      <c r="AO12" s="375" t="s">
        <v>10</v>
      </c>
      <c r="AP12" s="75" t="s">
        <v>58</v>
      </c>
      <c r="AQ12" s="58" t="s">
        <v>82</v>
      </c>
      <c r="AR12" s="60" t="s">
        <v>78</v>
      </c>
    </row>
    <row r="13" spans="1:50" ht="32.25" thickBot="1" x14ac:dyDescent="0.3">
      <c r="A13" s="4"/>
      <c r="B13" s="3" t="s">
        <v>255</v>
      </c>
      <c r="C13" s="70"/>
      <c r="D13" s="4" t="s">
        <v>224</v>
      </c>
      <c r="E13" s="5"/>
      <c r="F13" s="40" t="s">
        <v>218</v>
      </c>
      <c r="G13" s="5"/>
      <c r="H13" s="5"/>
      <c r="AA13" s="23"/>
      <c r="AB13" s="28" t="s">
        <v>41</v>
      </c>
      <c r="AC13" s="18" t="s">
        <v>16</v>
      </c>
      <c r="AD13" s="36">
        <v>0.6</v>
      </c>
      <c r="AH13" s="64" t="str">
        <f>+IF(AI13&lt;=datos!$AD$11,datos!$AC$11,IF(AI13&lt;=datos!$AD$12,datos!$AC$12,IF(AI13&lt;=datos!$AD$13,datos!$AC$13,IF(AI13&lt;=datos!$AD$14,datos!$AC$14,IF(AI13&lt;=datos!$AD$15,datos!$AC$15,"")))))</f>
        <v>Catastrófico</v>
      </c>
      <c r="AI13">
        <v>0.81</v>
      </c>
      <c r="AN13" s="376"/>
      <c r="AO13" s="377"/>
      <c r="AP13" s="76" t="s">
        <v>59</v>
      </c>
      <c r="AQ13" s="61" t="s">
        <v>83</v>
      </c>
      <c r="AR13" s="62" t="s">
        <v>78</v>
      </c>
    </row>
    <row r="14" spans="1:50" ht="57" customHeight="1" x14ac:dyDescent="0.25">
      <c r="A14" s="4"/>
      <c r="B14" s="3" t="s">
        <v>256</v>
      </c>
      <c r="C14" s="69"/>
      <c r="D14" s="4"/>
      <c r="E14" s="69"/>
      <c r="F14" s="40" t="s">
        <v>222</v>
      </c>
      <c r="G14" s="5"/>
      <c r="Z14" s="23"/>
      <c r="AB14" s="28" t="s">
        <v>42</v>
      </c>
      <c r="AC14" s="19" t="s">
        <v>17</v>
      </c>
      <c r="AD14" s="36">
        <v>0.8</v>
      </c>
      <c r="AN14" s="357" t="s">
        <v>84</v>
      </c>
      <c r="AO14" s="357"/>
      <c r="AP14" s="357"/>
      <c r="AQ14" s="357"/>
      <c r="AR14" s="357"/>
    </row>
    <row r="15" spans="1:50" ht="60.75" customHeight="1" x14ac:dyDescent="0.25">
      <c r="A15" s="4"/>
      <c r="B15" s="3" t="s">
        <v>257</v>
      </c>
      <c r="C15" s="69"/>
      <c r="D15" s="4"/>
      <c r="E15" s="69"/>
      <c r="F15" s="40" t="s">
        <v>221</v>
      </c>
      <c r="G15" s="5"/>
      <c r="Z15" s="23"/>
      <c r="AB15" s="28" t="s">
        <v>43</v>
      </c>
      <c r="AC15" s="20" t="s">
        <v>18</v>
      </c>
      <c r="AD15" s="36">
        <v>1</v>
      </c>
    </row>
    <row r="16" spans="1:50" ht="61.5" customHeight="1" x14ac:dyDescent="0.25">
      <c r="A16" s="4"/>
      <c r="B16" s="3" t="s">
        <v>258</v>
      </c>
      <c r="C16" s="69"/>
      <c r="D16" s="4"/>
      <c r="E16" s="69"/>
      <c r="F16" s="40" t="s">
        <v>219</v>
      </c>
      <c r="G16" s="5"/>
      <c r="AB16" s="24" t="s">
        <v>39</v>
      </c>
      <c r="AC16" s="29"/>
      <c r="AD16" s="37"/>
    </row>
    <row r="17" spans="1:30" ht="30" x14ac:dyDescent="0.25">
      <c r="A17" s="4"/>
      <c r="B17" s="3" t="s">
        <v>259</v>
      </c>
      <c r="C17" s="69"/>
      <c r="D17" s="4"/>
      <c r="E17" s="69"/>
      <c r="F17" s="40" t="s">
        <v>220</v>
      </c>
      <c r="G17" s="5"/>
      <c r="Z17" s="23"/>
      <c r="AB17" s="30" t="s">
        <v>121</v>
      </c>
      <c r="AC17" s="16" t="s">
        <v>26</v>
      </c>
      <c r="AD17" s="36">
        <v>0.2</v>
      </c>
    </row>
    <row r="18" spans="1:30" ht="75" x14ac:dyDescent="0.25">
      <c r="A18" s="4"/>
      <c r="B18" s="3"/>
      <c r="C18" s="69"/>
      <c r="D18" s="4"/>
      <c r="E18" s="69"/>
      <c r="F18" s="40"/>
      <c r="G18" s="5"/>
      <c r="Z18" s="23"/>
      <c r="AB18" s="31" t="s">
        <v>126</v>
      </c>
      <c r="AC18" s="17" t="s">
        <v>15</v>
      </c>
      <c r="AD18" s="36">
        <v>0.4</v>
      </c>
    </row>
    <row r="19" spans="1:30" ht="45" x14ac:dyDescent="0.25">
      <c r="A19" s="4"/>
      <c r="B19" s="3"/>
      <c r="C19" s="69"/>
      <c r="D19" s="4"/>
      <c r="E19" s="69"/>
      <c r="F19" s="40"/>
      <c r="G19" s="5"/>
      <c r="Z19" s="23"/>
      <c r="AB19" s="31" t="s">
        <v>122</v>
      </c>
      <c r="AC19" s="18" t="s">
        <v>16</v>
      </c>
      <c r="AD19" s="36">
        <v>0.6</v>
      </c>
    </row>
    <row r="20" spans="1:30" ht="60" x14ac:dyDescent="0.25">
      <c r="A20" s="4"/>
      <c r="B20" s="3"/>
      <c r="C20" s="69"/>
      <c r="D20" s="4"/>
      <c r="E20" s="69"/>
      <c r="F20" s="72"/>
      <c r="G20" s="5"/>
      <c r="Z20" s="23"/>
      <c r="AB20" s="31" t="s">
        <v>127</v>
      </c>
      <c r="AC20" s="19" t="s">
        <v>17</v>
      </c>
      <c r="AD20" s="36">
        <v>0.8</v>
      </c>
    </row>
    <row r="21" spans="1:30" ht="45.75" thickBot="1" x14ac:dyDescent="0.3">
      <c r="A21" s="4"/>
      <c r="B21" s="3"/>
      <c r="C21" s="69"/>
      <c r="D21" s="4"/>
      <c r="E21" s="69"/>
      <c r="F21" s="72"/>
      <c r="G21" s="5"/>
      <c r="Z21" s="23"/>
      <c r="AB21" s="32" t="s">
        <v>123</v>
      </c>
      <c r="AC21" s="33" t="s">
        <v>18</v>
      </c>
      <c r="AD21" s="38">
        <v>1</v>
      </c>
    </row>
    <row r="22" spans="1:30" x14ac:dyDescent="0.25">
      <c r="A22" s="4"/>
      <c r="B22" s="4"/>
      <c r="C22" s="4"/>
      <c r="D22" s="4"/>
      <c r="E22" s="4"/>
      <c r="F22" s="4"/>
      <c r="G22" s="4"/>
    </row>
  </sheetData>
  <protectedRanges>
    <protectedRange sqref="S10:T10 R27:S29 R14:S16" name="Rango1_2"/>
  </protectedRanges>
  <mergeCells count="14">
    <mergeCell ref="AN14:AR14"/>
    <mergeCell ref="AB1:AE1"/>
    <mergeCell ref="S9:U9"/>
    <mergeCell ref="AB9:AD9"/>
    <mergeCell ref="AG1:AI1"/>
    <mergeCell ref="AN1:AR1"/>
    <mergeCell ref="AN2:AP2"/>
    <mergeCell ref="AN3:AN7"/>
    <mergeCell ref="AO3:AO5"/>
    <mergeCell ref="AO6:AO7"/>
    <mergeCell ref="AN8:AN13"/>
    <mergeCell ref="AO8:AO9"/>
    <mergeCell ref="AO10:AO11"/>
    <mergeCell ref="AO12:AO13"/>
  </mergeCells>
  <conditionalFormatting sqref="S3:W7">
    <cfRule type="cellIs" dxfId="44" priority="30" operator="equal">
      <formula>$Y$6</formula>
    </cfRule>
    <cfRule type="cellIs" dxfId="43" priority="31" operator="equal">
      <formula>$Y$5</formula>
    </cfRule>
    <cfRule type="cellIs" dxfId="42" priority="32" operator="equal">
      <formula>$Y$4</formula>
    </cfRule>
    <cfRule type="cellIs" dxfId="41" priority="33" operator="equal">
      <formula>$Y$3</formula>
    </cfRule>
  </conditionalFormatting>
  <conditionalFormatting sqref="U10">
    <cfRule type="cellIs" dxfId="40" priority="26" operator="equal">
      <formula>$Y$6</formula>
    </cfRule>
    <cfRule type="cellIs" dxfId="39" priority="27" operator="equal">
      <formula>$Y$5</formula>
    </cfRule>
    <cfRule type="cellIs" dxfId="38" priority="28" operator="equal">
      <formula>$Y$4</formula>
    </cfRule>
    <cfRule type="cellIs" dxfId="37" priority="29" operator="equal">
      <formula>$Y$3</formula>
    </cfRule>
  </conditionalFormatting>
  <conditionalFormatting sqref="AH3">
    <cfRule type="cellIs" dxfId="36" priority="11" operator="equal">
      <formula>$AE$7</formula>
    </cfRule>
    <cfRule type="cellIs" dxfId="35" priority="12" operator="equal">
      <formula>$AE$6</formula>
    </cfRule>
    <cfRule type="cellIs" dxfId="34" priority="13" operator="equal">
      <formula>$AE$5</formula>
    </cfRule>
    <cfRule type="cellIs" dxfId="33" priority="14" operator="equal">
      <formula>$AE$4</formula>
    </cfRule>
    <cfRule type="cellIs" dxfId="32" priority="15" operator="equal">
      <formula>$AE$3</formula>
    </cfRule>
  </conditionalFormatting>
  <conditionalFormatting sqref="AH5">
    <cfRule type="cellIs" dxfId="31" priority="6" operator="equal">
      <formula>$AE$7</formula>
    </cfRule>
    <cfRule type="cellIs" dxfId="30" priority="7" operator="equal">
      <formula>$AE$6</formula>
    </cfRule>
    <cfRule type="cellIs" dxfId="29" priority="8" operator="equal">
      <formula>$AE$5</formula>
    </cfRule>
    <cfRule type="cellIs" dxfId="28" priority="9" operator="equal">
      <formula>$AE$4</formula>
    </cfRule>
    <cfRule type="cellIs" dxfId="27" priority="10" operator="equal">
      <formula>$AE$3</formula>
    </cfRule>
  </conditionalFormatting>
  <conditionalFormatting sqref="AH11">
    <cfRule type="cellIs" dxfId="26" priority="107" operator="equal">
      <formula>$AC$11</formula>
    </cfRule>
    <cfRule type="cellIs" dxfId="25" priority="108" operator="equal">
      <formula>$AC$12</formula>
    </cfRule>
    <cfRule type="cellIs" dxfId="24" priority="109" operator="equal">
      <formula>$AC$13</formula>
    </cfRule>
    <cfRule type="cellIs" dxfId="23" priority="110" operator="equal">
      <formula>$AC$14</formula>
    </cfRule>
    <cfRule type="cellIs" dxfId="22" priority="111" operator="equal">
      <formula>$AC$15</formula>
    </cfRule>
  </conditionalFormatting>
  <conditionalFormatting sqref="AH13">
    <cfRule type="cellIs" dxfId="21" priority="112" operator="equal">
      <formula>$AC$15</formula>
    </cfRule>
    <cfRule type="cellIs" dxfId="20" priority="113" operator="equal">
      <formula>$AC$14</formula>
    </cfRule>
    <cfRule type="cellIs" dxfId="19" priority="114" operator="equal">
      <formula>$AC$13</formula>
    </cfRule>
    <cfRule type="cellIs" dxfId="18" priority="115" operator="equal">
      <formula>$AC$12</formula>
    </cfRule>
    <cfRule type="cellIs" dxfId="17" priority="116" operator="equal">
      <formula>$AC$11</formula>
    </cfRule>
  </conditionalFormatting>
  <dataValidations count="5">
    <dataValidation type="list" allowBlank="1" showInputMessage="1" showErrorMessage="1" sqref="S10" xr:uid="{00000000-0002-0000-0400-000000000000}">
      <formula1>$Q$3:$Q$7</formula1>
    </dataValidation>
    <dataValidation type="list" allowBlank="1" showInputMessage="1" showErrorMessage="1" sqref="T10" xr:uid="{00000000-0002-0000-0400-000001000000}">
      <formula1>$S$1:$W$1</formula1>
    </dataValidation>
    <dataValidation type="list" allowBlank="1" showInputMessage="1" showErrorMessage="1" sqref="AG11" xr:uid="{00000000-0002-0000-0400-000002000000}">
      <formula1>$F$2:$F$13</formula1>
    </dataValidation>
    <dataValidation type="list" allowBlank="1" showInputMessage="1" showErrorMessage="1" sqref="AU4" xr:uid="{00000000-0002-0000-0400-000003000000}">
      <formula1>$J$2:$J$3</formula1>
    </dataValidation>
    <dataValidation type="list" allowBlank="1" showInputMessage="1" showErrorMessage="1" sqref="AT4" xr:uid="{00000000-0002-0000-0400-000004000000}">
      <formula1>$I$2:$I$4</formula1>
    </dataValidation>
  </dataValidations>
  <pageMargins left="0.7" right="0.7" top="0.75" bottom="0.75" header="0.3" footer="0.3"/>
  <pageSetup orientation="portrait" horizontalDpi="4294967294" verticalDpi="4294967294"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27C8951AE48874AACB4E37AE0D1F385" ma:contentTypeVersion="13" ma:contentTypeDescription="Crear nuevo documento." ma:contentTypeScope="" ma:versionID="911817f60c033b8b75f5b12bbff02710">
  <xsd:schema xmlns:xsd="http://www.w3.org/2001/XMLSchema" xmlns:xs="http://www.w3.org/2001/XMLSchema" xmlns:p="http://schemas.microsoft.com/office/2006/metadata/properties" xmlns:ns3="50eff269-fa68-45fc-8f3c-134ded80e6db" xmlns:ns4="069537d0-7c7d-423c-ad01-43cd155efdff" targetNamespace="http://schemas.microsoft.com/office/2006/metadata/properties" ma:root="true" ma:fieldsID="1e89f659a2502588d4b9c8127a3c9ccb" ns3:_="" ns4:_="">
    <xsd:import namespace="50eff269-fa68-45fc-8f3c-134ded80e6db"/>
    <xsd:import namespace="069537d0-7c7d-423c-ad01-43cd155efdf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eff269-fa68-45fc-8f3c-134ded80e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69537d0-7c7d-423c-ad01-43cd155efdff"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638478-8663-4411-BCDC-67947D936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eff269-fa68-45fc-8f3c-134ded80e6db"/>
    <ds:schemaRef ds:uri="069537d0-7c7d-423c-ad01-43cd155efd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92F47F-EB09-4D2C-B559-4D5402937706}">
  <ds:schemaRefs>
    <ds:schemaRef ds:uri="http://purl.org/dc/terms/"/>
    <ds:schemaRef ds:uri="http://schemas.openxmlformats.org/package/2006/metadata/core-properties"/>
    <ds:schemaRef ds:uri="50eff269-fa68-45fc-8f3c-134ded80e6db"/>
    <ds:schemaRef ds:uri="http://purl.org/dc/elements/1.1/"/>
    <ds:schemaRef ds:uri="http://www.w3.org/XML/1998/namespace"/>
    <ds:schemaRef ds:uri="http://schemas.microsoft.com/office/2006/metadata/properties"/>
    <ds:schemaRef ds:uri="http://schemas.microsoft.com/office/2006/documentManagement/types"/>
    <ds:schemaRef ds:uri="069537d0-7c7d-423c-ad01-43cd155efdff"/>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A2BF7DFF-C351-4A90-87CF-0024A014E1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Instrucciones</vt:lpstr>
      <vt:lpstr>Mapa de Riesgos de Gestión</vt:lpstr>
      <vt:lpstr>Mapa de Riesgos Corrupción</vt:lpstr>
      <vt:lpstr>datos</vt:lpstr>
      <vt:lpstr>calculo_imp</vt:lpstr>
      <vt:lpstr>calculo_prob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Palacios Muñoz, Lewis Jhossimar</dc:creator>
  <cp:lastModifiedBy>Johanna</cp:lastModifiedBy>
  <dcterms:created xsi:type="dcterms:W3CDTF">2021-02-10T16:24:02Z</dcterms:created>
  <dcterms:modified xsi:type="dcterms:W3CDTF">2022-02-17T21:44:15Z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0x010100427C8951AE48874AACB4E37AE0D1F385</vt:lpwstr>
  </property>
</Properties>
</file>