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13_ncr:1_{169086AD-A244-4A1E-AA51-AA36BBA3A76A}" xr6:coauthVersionLast="47" xr6:coauthVersionMax="47" xr10:uidLastSave="{00000000-0000-0000-0000-000000000000}"/>
  <bookViews>
    <workbookView xWindow="-120" yWindow="-120" windowWidth="20640" windowHeight="1104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definedNames>
    <definedName name="calculo_imp">datos!$S$1:$W$2</definedName>
    <definedName name="calculo_prob">datos!$Q$3:$R$7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11" i="6" l="1"/>
  <c r="AE21" i="7" l="1"/>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AG23" i="6"/>
  <c r="AD23" i="6"/>
  <c r="AK23" i="6" s="1"/>
  <c r="AJ23" i="6" s="1"/>
  <c r="R23" i="6"/>
  <c r="AG22" i="6"/>
  <c r="AD22" i="6"/>
  <c r="AK22" i="6" s="1"/>
  <c r="AJ22" i="6" s="1"/>
  <c r="R22" i="6"/>
  <c r="AG21" i="6"/>
  <c r="AD21" i="6"/>
  <c r="AI21" i="6" s="1"/>
  <c r="AH21" i="6" s="1"/>
  <c r="R21" i="6"/>
  <c r="AG20" i="6"/>
  <c r="AD20" i="6"/>
  <c r="AK20" i="6" s="1"/>
  <c r="AJ20" i="6" s="1"/>
  <c r="R20" i="6"/>
  <c r="AG19" i="6"/>
  <c r="AD19" i="6"/>
  <c r="AK19" i="6" s="1"/>
  <c r="AJ19" i="6" s="1"/>
  <c r="R19" i="6"/>
  <c r="Q19" i="6"/>
  <c r="O19" i="6"/>
  <c r="N19" i="6" s="1"/>
  <c r="D19" i="6"/>
  <c r="AG18" i="6"/>
  <c r="AD18" i="6"/>
  <c r="R18" i="6"/>
  <c r="Q18" i="6"/>
  <c r="O18" i="6"/>
  <c r="N18" i="6" s="1"/>
  <c r="AG17" i="6"/>
  <c r="AD17" i="6"/>
  <c r="AK17" i="6" s="1"/>
  <c r="AJ17" i="6" s="1"/>
  <c r="R17" i="6"/>
  <c r="AG16" i="6"/>
  <c r="AD16" i="6"/>
  <c r="R16" i="6"/>
  <c r="Q16" i="6"/>
  <c r="O16" i="6"/>
  <c r="N16" i="6" s="1"/>
  <c r="AG15" i="6"/>
  <c r="AD15" i="6"/>
  <c r="AK15" i="6" s="1"/>
  <c r="AJ15" i="6" s="1"/>
  <c r="R15" i="6"/>
  <c r="AG14" i="6"/>
  <c r="AD14" i="6"/>
  <c r="AK14" i="6" s="1"/>
  <c r="AJ14" i="6" s="1"/>
  <c r="R14" i="6"/>
  <c r="AG13" i="6"/>
  <c r="AD13" i="6"/>
  <c r="AK13" i="6" s="1"/>
  <c r="AJ13" i="6" s="1"/>
  <c r="R13" i="6"/>
  <c r="AG12" i="6"/>
  <c r="AD12" i="6"/>
  <c r="AK12" i="6" s="1"/>
  <c r="AJ12" i="6" s="1"/>
  <c r="R12" i="6"/>
  <c r="AG11" i="6"/>
  <c r="AK11" i="6"/>
  <c r="AJ11" i="6" s="1"/>
  <c r="R11" i="6"/>
  <c r="Q11" i="6"/>
  <c r="O11" i="6"/>
  <c r="N11" i="6" s="1"/>
  <c r="AG10" i="6"/>
  <c r="AD10" i="6"/>
  <c r="AK10" i="6" s="1"/>
  <c r="AJ10" i="6" s="1"/>
  <c r="R10" i="6"/>
  <c r="AG8" i="6"/>
  <c r="AD8" i="6"/>
  <c r="AI8" i="6" s="1"/>
  <c r="AH8" i="6" s="1"/>
  <c r="R8" i="6"/>
  <c r="AG7" i="6"/>
  <c r="AD7" i="6"/>
  <c r="Q7" i="6"/>
  <c r="O7" i="6"/>
  <c r="N7" i="6" s="1"/>
  <c r="Q12" i="7"/>
  <c r="Q11" i="7"/>
  <c r="S19" i="6"/>
  <c r="Q17" i="7"/>
  <c r="AI10" i="7" l="1"/>
  <c r="AH10" i="7" s="1"/>
  <c r="AI18" i="6"/>
  <c r="AH18" i="6" s="1"/>
  <c r="AI16" i="6"/>
  <c r="AH16" i="6" s="1"/>
  <c r="AI7" i="6"/>
  <c r="AH7" i="6" s="1"/>
  <c r="AG12" i="7"/>
  <c r="AF12" i="7" s="1"/>
  <c r="AG9" i="7"/>
  <c r="AF9" i="7" s="1"/>
  <c r="AI15" i="7"/>
  <c r="AH15" i="7" s="1"/>
  <c r="AG16" i="7"/>
  <c r="AF16" i="7" s="1"/>
  <c r="AK21" i="6"/>
  <c r="AJ21" i="6" s="1"/>
  <c r="AK16" i="6"/>
  <c r="AJ16" i="6" s="1"/>
  <c r="AI19" i="6"/>
  <c r="AH19" i="6" s="1"/>
  <c r="AG14" i="7"/>
  <c r="AF14" i="7" s="1"/>
  <c r="AI7" i="7"/>
  <c r="AH7" i="7" s="1"/>
  <c r="AI20" i="7"/>
  <c r="AH20" i="7" s="1"/>
  <c r="AI18" i="7"/>
  <c r="AH18" i="7" s="1"/>
  <c r="AI23" i="6"/>
  <c r="AH23" i="6" s="1"/>
  <c r="AG8" i="7"/>
  <c r="AF8" i="7" s="1"/>
  <c r="AG13" i="7"/>
  <c r="AF13" i="7" s="1"/>
  <c r="AI17" i="7"/>
  <c r="AH17" i="7" s="1"/>
  <c r="AI19" i="7"/>
  <c r="AH19" i="7" s="1"/>
  <c r="AI21" i="7"/>
  <c r="AH21" i="7" s="1"/>
  <c r="P17" i="7"/>
  <c r="AG5" i="7"/>
  <c r="AF5" i="7" s="1"/>
  <c r="AG6" i="7"/>
  <c r="AF6" i="7" s="1"/>
  <c r="AG11" i="7"/>
  <c r="AF11" i="7" s="1"/>
  <c r="AK8" i="6"/>
  <c r="AJ8" i="6" s="1"/>
  <c r="AI22" i="6"/>
  <c r="AH22" i="6" s="1"/>
  <c r="AI20" i="6"/>
  <c r="AH20" i="6" s="1"/>
  <c r="AK7" i="6"/>
  <c r="AJ7" i="6" s="1"/>
  <c r="AI17" i="6"/>
  <c r="AH17" i="6" s="1"/>
  <c r="AI10" i="6"/>
  <c r="AH10" i="6" s="1"/>
  <c r="AK18" i="6"/>
  <c r="AJ18" i="6" s="1"/>
  <c r="AI11" i="6"/>
  <c r="AH11" i="6" s="1"/>
  <c r="AI12" i="6"/>
  <c r="AH12" i="6" s="1"/>
  <c r="AI13" i="6"/>
  <c r="AH13" i="6" s="1"/>
  <c r="AI14" i="6"/>
  <c r="AH14" i="6" s="1"/>
  <c r="AI15" i="6"/>
  <c r="AH15" i="6" s="1"/>
  <c r="O7" i="7"/>
  <c r="O5" i="7"/>
  <c r="AL17" i="6"/>
  <c r="AJ13" i="7"/>
  <c r="AJ16" i="7"/>
  <c r="AL13" i="6"/>
  <c r="AJ15" i="7"/>
  <c r="AL10" i="6"/>
  <c r="AJ11" i="7"/>
  <c r="AJ9" i="7"/>
  <c r="AJ20" i="7"/>
  <c r="Q7" i="7"/>
  <c r="AJ6" i="7"/>
  <c r="AL15" i="6"/>
  <c r="AL21" i="6"/>
  <c r="AL12" i="6"/>
  <c r="AL23" i="6"/>
  <c r="AJ19" i="7"/>
  <c r="AJ12" i="7"/>
  <c r="AL8" i="6"/>
  <c r="AJ5" i="7"/>
  <c r="AL20" i="6"/>
  <c r="AL19" i="6"/>
  <c r="AL22" i="6"/>
  <c r="AL14" i="6"/>
  <c r="AJ21" i="7"/>
  <c r="AJ17" i="7"/>
  <c r="AJ14" i="7"/>
  <c r="AJ10" i="7"/>
  <c r="AJ7" i="7"/>
  <c r="AJ18" i="7"/>
  <c r="AJ8" i="7"/>
  <c r="P7" i="7" l="1"/>
  <c r="P5" i="7"/>
  <c r="AV4" i="2" l="1"/>
  <c r="AH11" i="2" l="1"/>
  <c r="AI11" i="2"/>
  <c r="AH13" i="2" l="1"/>
  <c r="AH5" i="2" l="1"/>
  <c r="AI3" i="2" l="1"/>
  <c r="AH3" i="2" s="1"/>
  <c r="R7" i="2" l="1"/>
  <c r="R6" i="2"/>
  <c r="R5" i="2"/>
  <c r="R4" i="2"/>
  <c r="R3" i="2"/>
  <c r="W2" i="2"/>
  <c r="V2" i="2"/>
  <c r="U2" i="2"/>
  <c r="T2" i="2"/>
  <c r="S2" i="2"/>
  <c r="Q5" i="7"/>
  <c r="AL11" i="6"/>
  <c r="S16" i="6" l="1"/>
  <c r="AL18" i="6"/>
  <c r="AL16" i="6"/>
  <c r="U10" i="2"/>
  <c r="S18" i="6"/>
  <c r="AL7" i="6"/>
  <c r="S7" i="6"/>
  <c r="S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6F4AE55E-B0C0-46DB-8420-4A22C61D973A}">
      <text>
        <r>
          <rPr>
            <sz val="9"/>
            <color indexed="81"/>
            <rFont val="Tahoma"/>
            <family val="2"/>
          </rPr>
          <t>Indicar el número de veces de ejecución de la actividad en el año.</t>
        </r>
      </text>
    </comment>
    <comment ref="Z6" authorId="0" shapeId="0" xr:uid="{D495210D-995D-4EE8-8039-E77F155CCC8A}">
      <text>
        <r>
          <rPr>
            <sz val="9"/>
            <color indexed="81"/>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5BE902FC-BC78-4F28-8F73-720BA69D1FF5}">
      <text>
        <r>
          <rPr>
            <sz val="9"/>
            <color indexed="81"/>
            <rFont val="Tahoma"/>
            <family val="2"/>
          </rPr>
          <t>Indicar el número de veces de ejecución de la actividad en el año.</t>
        </r>
      </text>
    </comment>
    <comment ref="X4" authorId="0" shapeId="0" xr:uid="{B6100B41-22E6-4B5E-91EC-00527338F679}">
      <text>
        <r>
          <rPr>
            <sz val="9"/>
            <color indexed="81"/>
            <rFont val="Tahoma"/>
            <family val="2"/>
          </rPr>
          <t>En caso de no poder ejecutar el propósito y/o método del control</t>
        </r>
      </text>
    </comment>
    <comment ref="Z4" authorId="0" shapeId="0" xr:uid="{96FE6285-DB4C-4C56-90FE-DE74BF404057}">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<sst xmlns="http://schemas.openxmlformats.org/spreadsheetml/2006/main" count="614" uniqueCount="382">
  <si>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</si>
  <si>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</si>
  <si>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</si>
  <si>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</si>
  <si>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</si>
  <si>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</si>
  <si>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</si>
  <si>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</si>
  <si>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</si>
  <si>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</si>
  <si>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</si>
  <si>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</si>
  <si>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</si>
  <si>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</si>
  <si>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</si>
  <si>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</si>
  <si>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</si>
  <si>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</si>
  <si>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</si>
  <si>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</si>
  <si>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</si>
  <si>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</si>
  <si>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</si>
  <si>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</si>
  <si>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</si>
  <si>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</si>
  <si>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</si>
  <si>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</si>
  <si>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</si>
  <si>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</si>
  <si>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</si>
  <si>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</si>
  <si>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</si>
  <si>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</si>
  <si>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</si>
  <si>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</si>
  <si>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</si>
  <si>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</si>
  <si>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</si>
  <si>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</si>
  <si>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</si>
  <si>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</si>
  <si>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</si>
  <si>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</si>
  <si>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</si>
  <si>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</si>
  <si>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</si>
  <si>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</si>
  <si>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</si>
  <si>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</si>
  <si>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</si>
  <si>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</si>
  <si>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</si>
  <si>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</si>
  <si>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</si>
  <si>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</si>
  <si>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</si>
  <si>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</si>
  <si>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</si>
  <si>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</si>
  <si>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</si>
  <si>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</si>
  <si>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</si>
  <si>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</si>
  <si>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</si>
  <si>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</si>
  <si>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</si>
  <si>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</si>
  <si>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</si>
  <si>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</si>
  <si>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</si>
  <si>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</si>
  <si>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</si>
  <si>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</si>
  <si>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</si>
  <si>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</si>
  <si>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</si>
  <si>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</si>
  <si>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</si>
  <si>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</si>
  <si>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</si>
  <si>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</si>
  <si>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</si>
  <si>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</si>
  <si>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</si>
  <si>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</si>
  <si>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</si>
  <si>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</si>
  <si>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</si>
  <si>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</si>
  <si>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</si>
  <si>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</si>
  <si>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</si>
  <si>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</si>
  <si>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</si>
  <si>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</si>
  <si>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</si>
  <si>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</si>
  <si>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</si>
  <si>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</si>
  <si>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</si>
  <si>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</si>
  <si>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</si>
  <si>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</si>
  <si>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</si>
  <si>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</si>
  <si>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</si>
  <si>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</si>
  <si>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</si>
  <si>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</si>
  <si>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</si>
  <si>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</si>
  <si>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</si>
  <si>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</si>
  <si>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</si>
  <si>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</si>
  <si>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</si>
  <si>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</si>
  <si>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</si>
  <si>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</si>
  <si>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</si>
  <si>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</si>
  <si>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</si>
  <si>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</si>
  <si>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</si>
  <si>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</si>
  <si>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</si>
  <si>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</si>
  <si>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</si>
  <si>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</si>
  <si>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</si>
  <si>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</si>
  <si>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</si>
  <si>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</si>
  <si>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</si>
  <si>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</si>
  <si>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</si>
  <si>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</si>
  <si>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</si>
  <si>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</si>
  <si>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</si>
  <si>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</si>
  <si>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</si>
  <si>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</si>
  <si>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</si>
  <si>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</si>
  <si>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</si>
  <si>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</si>
  <si>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</si>
  <si>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</si>
  <si>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</si>
  <si>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</si>
  <si>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</si>
  <si>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</si>
  <si>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</si>
  <si>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</si>
  <si>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</si>
  <si>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</si>
  <si>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</si>
  <si>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</si>
  <si>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</si>
  <si>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</si>
  <si>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</si>
  <si>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</si>
  <si>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</si>
  <si>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</si>
  <si>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</si>
  <si>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</si>
  <si>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</si>
  <si>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</si>
  <si>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</si>
  <si>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</si>
  <si>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</si>
  <si>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</si>
  <si>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</si>
  <si>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</si>
  <si>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</si>
  <si>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</si>
  <si>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</si>
  <si>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</si>
  <si>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</si>
  <si>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</si>
  <si>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r>
      <t xml:space="preserve">D. Criterios de Impacto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</si>
  <si>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</si>
  <si>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</si>
  <si>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</si>
  <si>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</si>
  <si>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</si>
  <si>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</si>
  <si>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</si>
  <si>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</si>
  <si>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</si>
  <si>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</si>
  <si>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</si>
  <si>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</si>
  <si>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</si>
  <si>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</si>
  <si>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</si>
  <si>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</si>
  <si>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</si>
  <si>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</si>
  <si>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</si>
  <si>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</si>
  <si>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</si>
  <si>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</si>
  <si>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</si>
  <si>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</si>
  <si>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</si>
  <si>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</si>
  <si>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</si>
  <si>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</si>
  <si>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</si>
  <si>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</si>
  <si>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</si>
  <si>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</si>
  <si>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</si>
  <si>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</si>
  <si>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</si>
  <si>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</si>
  <si>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</si>
  <si>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</si>
  <si>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</si>
  <si>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</si>
  <si>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</si>
  <si>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</si>
  <si>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</si>
  <si>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</si>
  <si>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</si>
  <si>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</si>
  <si>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</si>
  <si>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</si>
  <si>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</si>
  <si>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r>
      <t xml:space="preserve">I. Descripción del Riesgo
</t>
    </r>
    <r>
      <rPr>
        <b/>
        <sz val="7"/>
        <color theme="1"/>
        <rFont val="Arial"/>
        <family val="2"/>
      </rPr>
      <t>(Posibilidad de)</t>
    </r>
  </si>
  <si>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</si>
  <si>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</si>
  <si>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</si>
  <si>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</si>
  <si>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</si>
  <si>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</si>
  <si>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</si>
  <si>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</si>
  <si>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</si>
  <si>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</si>
  <si>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</si>
  <si>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</si>
  <si>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</si>
  <si>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</si>
  <si>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</si>
  <si>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</si>
  <si>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</si>
  <si>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</si>
  <si>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</si>
  <si>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</si>
  <si>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</si>
  <si>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</si>
  <si>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</si>
  <si>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</si>
  <si>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</si>
  <si>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Gestión Operatica de TI</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</si>
  <si>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</si>
  <si>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</si>
  <si>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</si>
  <si>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</si>
  <si>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</si>
  <si>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</si>
  <si>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</si>
  <si>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</si>
  <si>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</si>
  <si>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</si>
  <si>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</si>
  <si>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</si>
  <si>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</si>
  <si>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</si>
  <si>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</si>
  <si>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</si>
  <si>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</si>
  <si>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</si>
  <si>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</si>
  <si>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</si>
  <si>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</si>
  <si>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</si>
  <si>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</si>
  <si>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</si>
  <si>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</si>
  <si>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</si>
  <si>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</si>
  <si>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</si>
  <si>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</si>
  <si>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</si>
  <si>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</si>
  <si>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</si>
  <si>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</si>
  <si>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</si>
  <si>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</si>
  <si>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</si>
  <si>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r>
      <t xml:space="preserve">1. IDENTIFICACIÓN DEL RIESGO </t>
    </r>
    <r>
      <rPr>
        <b/>
        <sz val="8"/>
        <color theme="0"/>
        <rFont val="Arial"/>
        <family val="2"/>
      </rPr>
      <t>(informaciòn analizada previamente en el DES-MN-02-FR-01 Análisis de Identificación de riesgos de gestión)</t>
    </r>
  </si>
  <si>
    <t>Indicador (Nº de veces que se realiza la actividad clave durante año)</t>
  </si>
  <si>
    <t xml:space="preserve">Código: </t>
  </si>
  <si>
    <t>Versión:</t>
  </si>
  <si>
    <t>Fecha:</t>
  </si>
  <si>
    <t>DES-MN-02-FR-02</t>
  </si>
  <si>
    <t>Revisó OAP</t>
  </si>
  <si>
    <t>Aprobó</t>
  </si>
  <si>
    <t>Administrar el diseño, ejecución y seguimiento del ciclo del personal de la Secretaría Distrital de Cultura,Recreación y Deporte mediante la planeación estratégica y la cultura organizacional, en pro del mejoramientocontinuo, la satisfacción personal y el desarrollo institucional que permitan contar con el personal idóneo ycompetente para atender la misión de la entidad.</t>
  </si>
  <si>
    <t>Gestionar la vinculación, permanencia, desarrollo y desvinculación del servidor</t>
  </si>
  <si>
    <t>Administrar la nómina de la entidad</t>
  </si>
  <si>
    <t xml:space="preserve">Mensual </t>
  </si>
  <si>
    <t>mayor o menor pagado en liquidación de nómina, prestaciones sociales y aportes a Seguridad Social</t>
  </si>
  <si>
    <t>aplicativo de liquidación no es cien por ciento confiable</t>
  </si>
  <si>
    <t>Mensual</t>
  </si>
  <si>
    <t>mensualmente</t>
  </si>
  <si>
    <t>humanos, tecnológicos y físicos</t>
  </si>
  <si>
    <t xml:space="preserve">El profesional del Grupo Interno de Trabajo de Gestión del Talento Humano </t>
  </si>
  <si>
    <t>Ajuste de los valores pagados en un mayor o menor valor</t>
  </si>
  <si>
    <t xml:space="preserve">Verificar valores de nómina, prestaciones sociales y seguridad social  </t>
  </si>
  <si>
    <t>Aplicativo perno y herramientas colaborativas</t>
  </si>
  <si>
    <t>Profesionales Especializados del Grupo Interno de Trabajo de Gestión del Talento Humano asignados para gestionar la nómina</t>
  </si>
  <si>
    <t>Gestionar todos los trámites asociados al cumplimiento y evaluación de lo estipulado en el manual</t>
  </si>
  <si>
    <t>Por demanda</t>
  </si>
  <si>
    <t>Vincular a una persona que no cumpla con los requisitos contemplados en el Manual Específico de Funciones y de Competencias Laborales y en la normatividad  vigente</t>
  </si>
  <si>
    <t>la ausencia de verificación de alguna de las condiciones establecidas para el nombramiento  y la posesión</t>
  </si>
  <si>
    <t xml:space="preserve">cada vez que se produzca una vinculación </t>
  </si>
  <si>
    <t>efectuará la verificación de requisitos del empleo</t>
  </si>
  <si>
    <t>Reporte de nómina aplicativo PERNO</t>
  </si>
  <si>
    <t>en el formato análisis de requisitos creado para el efecto, de conformidad con lo establecido en el manual específico de funciones y de competencias laborales y la normatividad vigente sobre vinculación.</t>
  </si>
  <si>
    <t xml:space="preserve">Análisis de requisitos efectuado en el formato dispuesto para el efecto </t>
  </si>
  <si>
    <t xml:space="preserve">Análisis de requisitos en formato excel </t>
  </si>
  <si>
    <t>Revocatoria de acto administrativo de nombramiento</t>
  </si>
  <si>
    <t xml:space="preserve">Análisis de cumplimiento de requisitos </t>
  </si>
  <si>
    <t xml:space="preserve">1. Verificar el cumplimiento de los requisitos </t>
  </si>
  <si>
    <t>a través del aplicativo PERNO</t>
  </si>
  <si>
    <t xml:space="preserve">Soporte Técnico </t>
  </si>
  <si>
    <t xml:space="preserve">El profesional del Grupo Interno de Trabajo de Gestión del Talento Humano mensualmente liquidará la nómina a través del aplicativo PERNO y cruzará dicha información con las novedades del mes </t>
  </si>
  <si>
    <t xml:space="preserve">1. Liquidar la nómina de la SCRD a través del aplicativo PERNO.
</t>
  </si>
  <si>
    <t xml:space="preserve">1.Formato de análisis de requisitos
2. Hoja de vida con soportes </t>
  </si>
  <si>
    <t xml:space="preserve">Formato de análisis de requisitos archivado en historial laboral </t>
  </si>
  <si>
    <t xml:space="preserve">Semestral </t>
  </si>
  <si>
    <t>omisión, en la formulación, seguimiento y evaluación de compromisos de la evaluación de desempeño, acuerdos de gestión y evaluación de la gestión</t>
  </si>
  <si>
    <t>ausencia de divulgación de las disposiciones legales, reglamentarias y de manejo de los instrumentos implementados para efectuar  la  evaluación del (la) servidor(a)</t>
  </si>
  <si>
    <t>Semestral</t>
  </si>
  <si>
    <t xml:space="preserve">El(la) servidor (a) del Grupo Interno de Trabajo de Gestión del Talento Humano </t>
  </si>
  <si>
    <t>brindará acompañamiento y asesoría</t>
  </si>
  <si>
    <t>Solicitar asesoría al DASCD</t>
  </si>
  <si>
    <t>periódicamente</t>
  </si>
  <si>
    <t>El(la) servidor (a) del Grupo Interno de Trabajo de Gestión del Talento Humano periódicamente brindará acompañamiento y asesoría virtual y presencial en lo que respecta a la formulación, seguimiento y calificación de los compromisos de la EDL y Acuerdos de Gestión</t>
  </si>
  <si>
    <t>virtual y presencial en lo que respecta a la formulación, seguimiento y calificación de los compromisos de la EDL y Acuerdos de Gestión</t>
  </si>
  <si>
    <t>Socializar aspectos esenciales de la EDL y Acuerdos de Gestión</t>
  </si>
  <si>
    <t>1. Realizar charlas sobre evaluación
2. Acompañar el proceso de EDL y Acuerdos de Gestión</t>
  </si>
  <si>
    <t xml:space="preserve">Registro de asistencia
Presentaciones 
Publicaciones en cultunet
Correo electrónico
Comunicaciones internas </t>
  </si>
  <si>
    <t>Registro de asistencia
Presentaciones 
Publicaciones en cultunet
Correo electrónico 
Comunicaciones internas</t>
  </si>
  <si>
    <t>Herramienta de gestión documental "Orfeo"
Herramientas colaborativas</t>
  </si>
  <si>
    <t>Gestionar los planes y programas
de talento humano</t>
  </si>
  <si>
    <t xml:space="preserve">Periódico </t>
  </si>
  <si>
    <t>seguimiento inadecuado a las actividades programadas por parte del responsable de Seguridad y Salud en el Trabajo.</t>
  </si>
  <si>
    <t>falta de controles para verificar la ejecución de  las actividades incluidas en el Plan Anual de Seguridad y Salud en el Trabajo</t>
  </si>
  <si>
    <t>Periódicamente</t>
  </si>
  <si>
    <t xml:space="preserve">El profesional asignado al Sistema de Gestión de Seguridad y Salud en el Trabajo </t>
  </si>
  <si>
    <t xml:space="preserve">hará seguimiento al cumplimiento del Plan de Seguridad y Salud en el Trabajo </t>
  </si>
  <si>
    <t>a través de las herramientas colaborativas y formatos previstos para el efecto</t>
  </si>
  <si>
    <t>Reprogramación de actividades</t>
  </si>
  <si>
    <t>Actas de reunión
Listados de asistencia 
Publicaciones en cultunet
Correos electrónicos masivos</t>
  </si>
  <si>
    <t>Realizar seguimiento a las actividades del plan de SGSST</t>
  </si>
  <si>
    <t>Ejecutar las actividades del plan de SGSST</t>
  </si>
  <si>
    <t>01/01//2022</t>
  </si>
  <si>
    <t>El profesional asignado al Sistema de Gestión de Seguridad y Salud en el Trabajo periódicamente hará seguimiento al cumplimiento del Plan del Sistema de Gestión de Seguridad y Salud en el Trabajo-SGSST</t>
  </si>
  <si>
    <t xml:space="preserve">Cargo:Coordinadora Grupo Interno de Trabajo de Gestión del Talento Humano </t>
  </si>
  <si>
    <r>
      <t xml:space="preserve">Posibilidad de afectacion económica por mayor o menor </t>
    </r>
    <r>
      <rPr>
        <sz val="9"/>
        <color rgb="FF7030A0"/>
        <rFont val="Arial"/>
        <family val="2"/>
      </rPr>
      <t>pago en la</t>
    </r>
    <r>
      <rPr>
        <sz val="9"/>
        <color theme="1"/>
        <rFont val="Arial"/>
        <family val="2"/>
      </rPr>
      <t xml:space="preserve"> liquidación de nómina, prestaciones sociales y aportes a Seguridad Social debido a</t>
    </r>
    <r>
      <rPr>
        <sz val="9"/>
        <color rgb="FF7030A0"/>
        <rFont val="Arial"/>
        <family val="2"/>
      </rPr>
      <t xml:space="preserve"> que el</t>
    </r>
    <r>
      <rPr>
        <sz val="9"/>
        <color theme="1"/>
        <rFont val="Arial"/>
        <family val="2"/>
      </rPr>
      <t xml:space="preserve"> aplicativo de liquidación </t>
    </r>
    <r>
      <rPr>
        <sz val="9"/>
        <color rgb="FF7030A0"/>
        <rFont val="Arial"/>
        <family val="2"/>
      </rPr>
      <t>puede presentar fallas.</t>
    </r>
  </si>
  <si>
    <t>Liquidar  la nómina</t>
  </si>
  <si>
    <t>De acuerdo con el cronograma dado en el DES-POL-01
Política de Administración de Riesgos v1</t>
  </si>
  <si>
    <t>Seguimiento 10 primeros días de abril, agosto y diciembre de 2022</t>
  </si>
  <si>
    <r>
      <t xml:space="preserve">Posibilidad de afectacion económica y reputacional por vincular a una persona que </t>
    </r>
    <r>
      <rPr>
        <sz val="9"/>
        <color rgb="FF7030A0"/>
        <rFont val="Arial"/>
        <family val="2"/>
      </rPr>
      <t>incumpla</t>
    </r>
    <r>
      <rPr>
        <sz val="9"/>
        <color theme="1"/>
        <rFont val="Arial"/>
        <family val="2"/>
      </rPr>
      <t xml:space="preserve"> con los requisitos contemplados en el Manual Específico de Funciones y de Competencias Laborales y en la normatividad  vigente debido a la ausencia de verificación de alguna de las condiciones establecidas para el nombramiento  y la posesión</t>
    </r>
  </si>
  <si>
    <t xml:space="preserve">Posibilidad de afectación ecnómico y reputacional por omisión, en la formulación, seguimiento y evaluación de compromisos de la evaluación de desempeño, acuerdos de gestión y evaluación de la gestión debido a la ausencia de divulgación de las disposiciones legales, reglamentarias y de manejo de los instrumentos implementados para efectuar  la  evaluación del (la) servidor(a). </t>
  </si>
  <si>
    <t>Posibilidad de afectación ecnómico y reputacional por seguimiento inadecuado a las actividades programadas por parte del responsable de Seguridad y Salud debido a la falta de controles para verificar la ejecución de  las actividades incluidas en el Plan Anual de Seguridad y Salud en el Trabajo</t>
  </si>
  <si>
    <t>Cargo: Contratista OAP</t>
  </si>
  <si>
    <t>Firma:  Electrónica</t>
  </si>
  <si>
    <t>Firma:   Electrónica</t>
  </si>
  <si>
    <t>Firma: Electrónica</t>
  </si>
  <si>
    <t>Nombre: 
Bibiana Quesada Mora</t>
  </si>
  <si>
    <t xml:space="preserve">Nombre:
 Alejandra Trujillo Diaz
</t>
  </si>
  <si>
    <t>Nombre: 
Alba Nohora Díaz Galán</t>
  </si>
  <si>
    <t xml:space="preserve">Cargo: Profesional Especializado </t>
  </si>
  <si>
    <t>Se actualizó el mapa de riesgos de gestión del proceso de Gestión de Talento Humano de acuerdo con el mapa de procesos v9  y las directrices de la política de administración del riesgo y formatos establecidos para tal fin, se establecieron 4 riesgos en el mapa con su respectivo plan de acción, ORFEO Radicado no. 20227300090583.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</si>
</sst>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sz val="9"/>
      <color rgb="FFFF0000"/>
      <name val="Arial"/>
      <family val="2"/>
    </font>
    <font>
      <sz val="9"/>
      <name val="Arial"/>
      <family val="2"/>
    </font>
    <font>
      <b/>
      <sz val="12"/>
      <color theme="1"/>
      <name val="Calibri"/>
      <family val="2"/>
      <scheme val="minor"/>
    </font>
    <font>
      <b/>
      <sz val="10"/>
      <color theme="1"/>
      <name val="Calibri"/>
      <family val="2"/>
    </font>
    <font>
      <sz val="10"/>
      <color theme="1"/>
      <name val="Calibri"/>
      <family val="2"/>
    </font>
    <font>
      <b/>
      <u/>
      <sz val="11"/>
      <color theme="1"/>
      <name val="Calibri"/>
      <family val="2"/>
      <scheme val="minor"/>
    </font>
    <font>
      <b/>
      <sz val="7"/>
      <color theme="1"/>
      <name val="Arial"/>
      <family val="2"/>
    </font>
    <font>
      <sz val="11"/>
      <color theme="1"/>
      <name val="Calibri"/>
      <family val="2"/>
      <scheme val="minor"/>
    </font>
    <font>
      <b/>
      <sz val="8"/>
      <color theme="0"/>
      <name val="Arial"/>
      <family val="2"/>
    </font>
    <font>
      <sz val="11"/>
      <name val="Calibri"/>
      <family val="2"/>
    </font>
    <font>
      <b/>
      <sz val="11"/>
      <color theme="1"/>
      <name val="Arial"/>
      <family val="2"/>
    </font>
    <font>
      <sz val="9"/>
      <color rgb="FF7030A0"/>
      <name val="Arial"/>
      <family val="2"/>
    </font>
    <font>
      <sz val="9"/>
      <color rgb="FF000000"/>
      <name val="Arial"/>
      <family val="2"/>
    </font>
  </fonts>
  <fills count="24">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470">
    <xf numFmtId="0" fontId="0" fillId="0" borderId="0" xfId="0"/>
    <xf numFmtId="0" fontId="2" fillId="3" borderId="0" xfId="0" applyFont="1" applyFill="1" applyBorder="1"/>
    <xf numFmtId="0" fontId="3" fillId="0" borderId="0" xfId="0" applyFont="1"/>
    <xf numFmtId="0" fontId="0" fillId="0" borderId="2" xfId="0" applyFont="1" applyBorder="1"/>
    <xf numFmtId="0" fontId="6" fillId="6" borderId="0" xfId="0" applyFont="1" applyFill="1" applyAlignment="1">
      <alignment vertical="center"/>
    </xf>
    <xf numFmtId="0" fontId="0" fillId="0" borderId="0" xfId="0" applyFont="1" applyBorder="1"/>
    <xf numFmtId="0" fontId="2" fillId="3" borderId="3" xfId="0" applyFont="1" applyFill="1" applyBorder="1"/>
    <xf numFmtId="0" fontId="0" fillId="4" borderId="4" xfId="0" applyFont="1" applyFill="1" applyBorder="1"/>
    <xf numFmtId="0" fontId="0" fillId="5" borderId="4" xfId="0" applyFont="1"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Border="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0" fillId="0" borderId="0" xfId="0" applyBorder="1"/>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Border="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Font="1" applyBorder="1" applyAlignment="1">
      <alignment horizontal="center"/>
    </xf>
    <xf numFmtId="0" fontId="0" fillId="0" borderId="22" xfId="0" applyFont="1" applyBorder="1" applyAlignment="1">
      <alignment horizontal="center"/>
    </xf>
    <xf numFmtId="0" fontId="16" fillId="0" borderId="36" xfId="0" applyFont="1" applyBorder="1"/>
    <xf numFmtId="0" fontId="16" fillId="0" borderId="37" xfId="0" applyFont="1" applyBorder="1"/>
    <xf numFmtId="0" fontId="17" fillId="3" borderId="0" xfId="0" applyFont="1" applyFill="1" applyBorder="1"/>
    <xf numFmtId="0" fontId="18" fillId="0" borderId="0" xfId="0" applyFont="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2" xfId="0" applyFont="1" applyBorder="1" applyAlignment="1"/>
    <xf numFmtId="0" fontId="8" fillId="0" borderId="0" xfId="0" applyFont="1" applyBorder="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applyBorder="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3"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0" fontId="5" fillId="18" borderId="19" xfId="0" applyFont="1" applyFill="1" applyBorder="1" applyAlignment="1" applyProtection="1">
      <alignment horizontal="center" vertical="center"/>
      <protection hidden="1"/>
    </xf>
    <xf numFmtId="0" fontId="5" fillId="18" borderId="32"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pplyProtection="1">
      <alignment vertical="center" wrapText="1"/>
    </xf>
    <xf numFmtId="0" fontId="5" fillId="18" borderId="52" xfId="0" applyFont="1" applyFill="1" applyBorder="1" applyAlignment="1" applyProtection="1">
      <alignment horizontal="center" vertical="center"/>
      <protection hidden="1"/>
    </xf>
    <xf numFmtId="0" fontId="5" fillId="0" borderId="24"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1" xfId="0" applyFont="1" applyBorder="1" applyAlignment="1" applyProtection="1">
      <alignment horizontal="justify" vertical="center" wrapText="1"/>
      <protection locked="0"/>
    </xf>
    <xf numFmtId="0" fontId="5" fillId="18" borderId="30" xfId="0" applyFont="1" applyFill="1" applyBorder="1" applyAlignment="1" applyProtection="1">
      <alignment horizontal="center" vertical="center" wrapText="1"/>
      <protection hidden="1"/>
    </xf>
    <xf numFmtId="0" fontId="24"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protection locked="0"/>
    </xf>
    <xf numFmtId="0" fontId="5" fillId="18" borderId="30" xfId="0" applyFont="1" applyFill="1" applyBorder="1" applyAlignment="1" applyProtection="1">
      <alignment horizontal="center" vertical="center" textRotation="90"/>
      <protection hidden="1"/>
    </xf>
    <xf numFmtId="9" fontId="5" fillId="18" borderId="30" xfId="0" applyNumberFormat="1" applyFont="1" applyFill="1" applyBorder="1" applyAlignment="1" applyProtection="1">
      <alignment horizontal="center" vertical="center" wrapText="1"/>
      <protection hidden="1"/>
    </xf>
    <xf numFmtId="9" fontId="5" fillId="18" borderId="30" xfId="0" applyNumberFormat="1" applyFont="1" applyFill="1" applyBorder="1" applyAlignment="1" applyProtection="1">
      <alignment horizontal="center" vertical="center" textRotation="90"/>
      <protection hidden="1"/>
    </xf>
    <xf numFmtId="0" fontId="5" fillId="0" borderId="30" xfId="0" applyFont="1" applyBorder="1" applyAlignment="1" applyProtection="1">
      <alignment horizontal="justify" vertical="center"/>
      <protection locked="0"/>
    </xf>
    <xf numFmtId="164" fontId="5" fillId="18" borderId="30" xfId="1" applyNumberFormat="1" applyFont="1" applyFill="1" applyBorder="1" applyAlignment="1" applyProtection="1">
      <alignment horizontal="center" vertical="center" wrapText="1"/>
      <protection hidden="1"/>
    </xf>
    <xf numFmtId="0" fontId="5" fillId="18" borderId="30" xfId="0" applyFont="1" applyFill="1" applyBorder="1" applyAlignment="1" applyProtection="1">
      <alignment horizontal="center" vertical="center"/>
      <protection hidden="1"/>
    </xf>
    <xf numFmtId="14" fontId="5" fillId="0" borderId="30" xfId="0" applyNumberFormat="1"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1" xfId="0" applyFont="1" applyFill="1" applyBorder="1" applyAlignment="1">
      <alignment horizontal="justify" vertical="center" wrapText="1"/>
    </xf>
    <xf numFmtId="0" fontId="5" fillId="0" borderId="61" xfId="0" applyFont="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28" fillId="0" borderId="1" xfId="0" applyFont="1" applyFill="1" applyBorder="1" applyAlignment="1" applyProtection="1">
      <alignment vertical="center" wrapText="1"/>
      <protection locked="0"/>
    </xf>
    <xf numFmtId="0" fontId="28" fillId="0" borderId="21" xfId="0" applyFont="1" applyFill="1" applyBorder="1" applyAlignment="1" applyProtection="1">
      <alignment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pplyProtection="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17" borderId="56" xfId="0" applyFont="1" applyFill="1" applyBorder="1" applyAlignment="1" applyProtection="1">
      <alignment horizontal="center" vertical="center" wrapText="1"/>
    </xf>
    <xf numFmtId="0" fontId="22" fillId="18" borderId="48" xfId="0" applyFont="1" applyFill="1" applyBorder="1" applyAlignment="1" applyProtection="1">
      <alignment horizontal="center" vertical="center" textRotation="90" wrapText="1"/>
    </xf>
    <xf numFmtId="0" fontId="5" fillId="0" borderId="24" xfId="0" applyFont="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justify" vertical="center"/>
      <protection locked="0"/>
    </xf>
    <xf numFmtId="0" fontId="28" fillId="6" borderId="24" xfId="0" applyFont="1" applyFill="1" applyBorder="1" applyAlignment="1" applyProtection="1">
      <alignment vertical="center" wrapText="1"/>
      <protection locked="0"/>
    </xf>
    <xf numFmtId="0" fontId="0" fillId="6" borderId="0" xfId="0" applyFill="1" applyProtection="1">
      <protection locked="0"/>
    </xf>
    <xf numFmtId="0" fontId="0" fillId="6" borderId="0" xfId="0" applyFont="1" applyFill="1" applyProtection="1">
      <protection locked="0"/>
    </xf>
    <xf numFmtId="0" fontId="0" fillId="0" borderId="0" xfId="0" applyFont="1" applyProtection="1">
      <protection locked="0"/>
    </xf>
    <xf numFmtId="0" fontId="0" fillId="6" borderId="41"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6" borderId="18" xfId="0" applyFont="1" applyFill="1" applyBorder="1" applyAlignment="1" applyProtection="1">
      <alignment horizontal="left" vertical="center" wrapText="1"/>
    </xf>
    <xf numFmtId="0" fontId="0" fillId="6" borderId="54" xfId="0" applyFont="1" applyFill="1" applyBorder="1" applyAlignment="1" applyProtection="1">
      <alignment horizontal="left" vertical="center" wrapText="1"/>
    </xf>
    <xf numFmtId="0" fontId="0" fillId="6" borderId="46"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xf>
    <xf numFmtId="0" fontId="0" fillId="6" borderId="46" xfId="0" applyFont="1" applyFill="1" applyBorder="1" applyAlignment="1" applyProtection="1">
      <alignment horizontal="left" vertical="center"/>
    </xf>
    <xf numFmtId="0" fontId="0" fillId="6" borderId="43" xfId="0" applyFont="1" applyFill="1" applyBorder="1" applyAlignment="1" applyProtection="1">
      <alignment horizontal="left" vertical="center"/>
    </xf>
    <xf numFmtId="0" fontId="0" fillId="6" borderId="53" xfId="0" applyFont="1" applyFill="1" applyBorder="1" applyAlignment="1" applyProtection="1">
      <alignment horizontal="left" vertical="center" wrapText="1"/>
    </xf>
    <xf numFmtId="0" fontId="29" fillId="6" borderId="0" xfId="0" applyFont="1" applyFill="1" applyProtection="1">
      <protection locked="0"/>
    </xf>
    <xf numFmtId="0" fontId="29" fillId="20" borderId="0" xfId="0" applyFont="1" applyFill="1" applyProtection="1">
      <protection locked="0"/>
    </xf>
    <xf numFmtId="0" fontId="30" fillId="17" borderId="55" xfId="0" applyFont="1" applyFill="1" applyBorder="1" applyAlignment="1" applyProtection="1">
      <alignment horizontal="center" vertical="center" wrapText="1"/>
    </xf>
    <xf numFmtId="0" fontId="30" fillId="17" borderId="55" xfId="0" applyFont="1" applyFill="1" applyBorder="1" applyAlignment="1" applyProtection="1">
      <alignment horizontal="center" vertical="center" textRotation="90" wrapText="1"/>
    </xf>
    <xf numFmtId="0" fontId="30" fillId="18" borderId="48" xfId="0" applyFont="1" applyFill="1" applyBorder="1" applyAlignment="1" applyProtection="1">
      <alignment horizontal="center" vertical="center" textRotation="90" wrapText="1"/>
    </xf>
    <xf numFmtId="0" fontId="31" fillId="0" borderId="0" xfId="0" applyFont="1" applyProtection="1">
      <protection locked="0"/>
    </xf>
    <xf numFmtId="0" fontId="31" fillId="6" borderId="0" xfId="0" applyFont="1" applyFill="1" applyProtection="1">
      <protection locked="0"/>
    </xf>
    <xf numFmtId="0" fontId="30" fillId="17" borderId="24" xfId="0" applyFont="1" applyFill="1" applyBorder="1" applyAlignment="1" applyProtection="1">
      <alignment horizontal="center" vertical="center" textRotation="90" wrapText="1"/>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5" fillId="6" borderId="30" xfId="0" applyFont="1" applyFill="1" applyBorder="1" applyAlignment="1" applyProtection="1">
      <alignment horizontal="center" vertical="center" wrapText="1"/>
      <protection hidden="1"/>
    </xf>
    <xf numFmtId="0" fontId="5" fillId="6" borderId="56" xfId="0" applyFont="1" applyFill="1" applyBorder="1" applyAlignment="1" applyProtection="1">
      <alignment horizontal="center" vertical="center" wrapText="1"/>
      <protection hidden="1"/>
    </xf>
    <xf numFmtId="0" fontId="5" fillId="6" borderId="62" xfId="0" applyFont="1" applyFill="1" applyBorder="1" applyAlignment="1" applyProtection="1">
      <alignment horizontal="center" vertical="center" wrapText="1"/>
      <protection hidden="1"/>
    </xf>
    <xf numFmtId="0" fontId="0" fillId="0" borderId="0" xfId="0" applyFont="1" applyBorder="1" applyAlignment="1">
      <alignment vertical="center"/>
    </xf>
    <xf numFmtId="0" fontId="0" fillId="0" borderId="37" xfId="0" applyFont="1" applyBorder="1" applyAlignment="1">
      <alignment vertical="center"/>
    </xf>
    <xf numFmtId="0" fontId="0" fillId="0" borderId="2" xfId="0" applyFont="1" applyBorder="1" applyAlignment="1">
      <alignment horizontal="left"/>
    </xf>
    <xf numFmtId="0" fontId="34" fillId="6" borderId="2" xfId="0" applyFont="1" applyFill="1" applyBorder="1" applyAlignment="1">
      <alignment vertical="center"/>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0" borderId="0" xfId="0" applyProtection="1">
      <protection locked="0"/>
    </xf>
    <xf numFmtId="0" fontId="5" fillId="0" borderId="62" xfId="0" applyFont="1" applyBorder="1" applyAlignment="1" applyProtection="1">
      <alignment horizontal="center" vertical="center" wrapText="1"/>
      <protection locked="0"/>
    </xf>
    <xf numFmtId="0" fontId="5" fillId="0" borderId="62" xfId="0" applyFont="1" applyBorder="1" applyAlignment="1" applyProtection="1">
      <alignment horizontal="left" vertical="center" wrapText="1"/>
      <protection locked="0"/>
    </xf>
    <xf numFmtId="0" fontId="0" fillId="0" borderId="0" xfId="0" applyAlignment="1">
      <alignment wrapText="1"/>
    </xf>
    <xf numFmtId="0" fontId="0" fillId="9" borderId="42" xfId="0" applyFont="1" applyFill="1" applyBorder="1" applyAlignment="1" applyProtection="1">
      <alignment horizontal="left" vertical="center" wrapText="1"/>
    </xf>
    <xf numFmtId="0" fontId="0" fillId="9" borderId="44" xfId="0" applyFont="1" applyFill="1" applyBorder="1" applyAlignment="1" applyProtection="1">
      <alignment horizontal="left" vertical="center"/>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0" xfId="0" applyProtection="1">
      <protection locked="0"/>
    </xf>
    <xf numFmtId="0" fontId="0" fillId="0" borderId="0" xfId="0" applyProtection="1">
      <protection locked="0"/>
    </xf>
    <xf numFmtId="0" fontId="31" fillId="0" borderId="0" xfId="0" applyFont="1" applyAlignment="1" applyProtection="1">
      <alignment wrapText="1"/>
      <protection locked="0"/>
    </xf>
    <xf numFmtId="0" fontId="0" fillId="0" borderId="0" xfId="0" applyProtection="1">
      <protection locked="0"/>
    </xf>
    <xf numFmtId="0" fontId="5" fillId="0" borderId="39"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22" fillId="23" borderId="61" xfId="0" applyFont="1" applyFill="1" applyBorder="1" applyAlignment="1" applyProtection="1">
      <alignment horizontal="center" vertical="center" wrapText="1"/>
    </xf>
    <xf numFmtId="0" fontId="0" fillId="0" borderId="0" xfId="0" applyProtection="1">
      <protection locked="0"/>
    </xf>
    <xf numFmtId="0" fontId="21" fillId="0" borderId="38" xfId="0" applyFont="1" applyBorder="1" applyAlignment="1" applyProtection="1">
      <alignment horizontal="left"/>
      <protection locked="0"/>
    </xf>
    <xf numFmtId="0" fontId="23" fillId="20" borderId="1" xfId="0" applyFont="1" applyFill="1" applyBorder="1" applyAlignment="1" applyProtection="1">
      <alignment horizontal="center" vertical="center"/>
      <protection locked="0"/>
    </xf>
    <xf numFmtId="0" fontId="36" fillId="0" borderId="23" xfId="0" applyFont="1" applyBorder="1" applyAlignment="1">
      <alignment horizontal="center" vertical="center" wrapText="1"/>
    </xf>
    <xf numFmtId="0" fontId="0" fillId="0" borderId="25" xfId="0" applyBorder="1" applyAlignment="1" applyProtection="1">
      <alignment horizontal="center"/>
      <protection locked="0"/>
    </xf>
    <xf numFmtId="0" fontId="36" fillId="0" borderId="19" xfId="0" applyFont="1" applyBorder="1" applyAlignment="1">
      <alignment horizontal="center" vertical="center" wrapText="1"/>
    </xf>
    <xf numFmtId="0" fontId="0" fillId="0" borderId="18" xfId="0" applyBorder="1" applyAlignment="1" applyProtection="1">
      <alignment horizontal="center"/>
      <protection locked="0"/>
    </xf>
    <xf numFmtId="0" fontId="36" fillId="0" borderId="20" xfId="0" applyFont="1" applyBorder="1" applyAlignment="1">
      <alignment horizontal="center" vertical="center" wrapText="1"/>
    </xf>
    <xf numFmtId="14" fontId="0" fillId="0" borderId="22" xfId="0" applyNumberFormat="1" applyBorder="1" applyAlignment="1" applyProtection="1">
      <alignment horizontal="center"/>
      <protection locked="0"/>
    </xf>
    <xf numFmtId="0" fontId="5" fillId="0" borderId="2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9" fontId="5" fillId="18" borderId="2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9" fontId="5" fillId="18" borderId="24" xfId="0" applyNumberFormat="1" applyFont="1" applyFill="1" applyBorder="1" applyAlignment="1" applyProtection="1">
      <alignment horizontal="center" vertical="center" wrapText="1"/>
      <protection hidden="1"/>
    </xf>
    <xf numFmtId="0" fontId="5" fillId="0" borderId="21" xfId="0" applyFont="1" applyFill="1" applyBorder="1" applyAlignment="1" applyProtection="1">
      <alignment horizontal="center" vertical="center" wrapText="1"/>
      <protection locked="0"/>
    </xf>
    <xf numFmtId="0" fontId="5" fillId="18" borderId="21" xfId="0" applyFont="1" applyFill="1" applyBorder="1" applyAlignment="1" applyProtection="1">
      <alignment horizontal="center" vertical="center" wrapText="1"/>
      <protection hidden="1"/>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0" fontId="38" fillId="22" borderId="30" xfId="0" applyFont="1" applyFill="1" applyBorder="1" applyAlignment="1" applyProtection="1">
      <alignment horizontal="center" vertical="center" wrapText="1"/>
      <protection locked="0"/>
    </xf>
    <xf numFmtId="0" fontId="5" fillId="7" borderId="30" xfId="0" applyFont="1" applyFill="1" applyBorder="1" applyAlignment="1" applyProtection="1">
      <alignment horizontal="center" vertical="center" wrapText="1"/>
      <protection locked="0"/>
    </xf>
    <xf numFmtId="0" fontId="22" fillId="23" borderId="55" xfId="0" applyFont="1" applyFill="1" applyBorder="1" applyAlignment="1" applyProtection="1">
      <alignment horizontal="center" vertical="center" wrapText="1"/>
    </xf>
    <xf numFmtId="0" fontId="22" fillId="0" borderId="1"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39" fillId="0" borderId="24" xfId="0" applyFont="1" applyBorder="1" applyAlignment="1">
      <alignment horizontal="center" vertical="center" wrapText="1"/>
    </xf>
    <xf numFmtId="0" fontId="39" fillId="0" borderId="24" xfId="0" applyFont="1" applyBorder="1" applyAlignment="1">
      <alignment vertical="center" wrapText="1"/>
    </xf>
    <xf numFmtId="0" fontId="22" fillId="0" borderId="21"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39" fillId="0" borderId="30" xfId="0" applyFont="1" applyBorder="1" applyAlignment="1">
      <alignment horizontal="center" vertical="center" wrapText="1"/>
    </xf>
    <xf numFmtId="0" fontId="39" fillId="0" borderId="30" xfId="0" applyFont="1" applyBorder="1" applyAlignment="1">
      <alignment vertical="center" wrapText="1"/>
    </xf>
    <xf numFmtId="0" fontId="21" fillId="0" borderId="38" xfId="0" applyFont="1" applyBorder="1" applyAlignment="1" applyProtection="1">
      <alignment horizontal="left" vertical="top" wrapText="1"/>
      <protection locked="0"/>
    </xf>
    <xf numFmtId="0" fontId="0" fillId="0" borderId="0" xfId="0" applyAlignment="1" applyProtection="1">
      <alignment horizontal="center" wrapText="1"/>
      <protection locked="0"/>
    </xf>
    <xf numFmtId="0" fontId="3" fillId="6" borderId="19"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2" xfId="0" applyFont="1" applyFill="1" applyBorder="1" applyAlignment="1" applyProtection="1">
      <alignment horizontal="left" vertical="center" wrapText="1"/>
    </xf>
    <xf numFmtId="0" fontId="3" fillId="6" borderId="23"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19" fillId="6" borderId="27" xfId="0" applyFont="1" applyFill="1" applyBorder="1" applyAlignment="1" applyProtection="1">
      <alignment horizontal="center"/>
    </xf>
    <xf numFmtId="0" fontId="19" fillId="6" borderId="28" xfId="0" applyFont="1" applyFill="1" applyBorder="1" applyAlignment="1" applyProtection="1">
      <alignment horizontal="center"/>
    </xf>
    <xf numFmtId="0" fontId="3" fillId="6" borderId="20" xfId="0" applyFont="1" applyFill="1" applyBorder="1" applyAlignment="1" applyProtection="1">
      <alignment horizontal="left" vertical="center" wrapText="1"/>
    </xf>
    <xf numFmtId="0" fontId="3" fillId="6" borderId="22" xfId="0" applyFont="1" applyFill="1" applyBorder="1" applyAlignment="1" applyProtection="1">
      <alignment horizontal="left" vertical="center" wrapText="1"/>
    </xf>
    <xf numFmtId="0" fontId="3" fillId="19" borderId="19" xfId="0" applyFont="1" applyFill="1" applyBorder="1" applyAlignment="1" applyProtection="1">
      <alignment horizontal="center" vertical="center" wrapText="1"/>
    </xf>
    <xf numFmtId="0" fontId="3" fillId="6" borderId="57" xfId="0" applyFont="1" applyFill="1" applyBorder="1" applyAlignment="1" applyProtection="1">
      <alignment horizontal="left" vertical="center" wrapText="1"/>
    </xf>
    <xf numFmtId="0" fontId="3" fillId="6" borderId="45" xfId="0" applyFont="1" applyFill="1" applyBorder="1" applyAlignment="1" applyProtection="1">
      <alignment horizontal="left" vertical="center" wrapText="1"/>
    </xf>
    <xf numFmtId="0" fontId="19" fillId="19" borderId="9" xfId="0" applyFont="1" applyFill="1" applyBorder="1" applyAlignment="1" applyProtection="1">
      <alignment horizontal="center"/>
    </xf>
    <xf numFmtId="0" fontId="19" fillId="19" borderId="10" xfId="0" applyFont="1" applyFill="1" applyBorder="1" applyAlignment="1" applyProtection="1">
      <alignment horizontal="center"/>
    </xf>
    <xf numFmtId="0" fontId="3" fillId="19" borderId="47" xfId="0" applyFont="1" applyFill="1" applyBorder="1" applyAlignment="1" applyProtection="1">
      <alignment horizontal="center" vertical="center" wrapText="1"/>
    </xf>
    <xf numFmtId="0" fontId="3" fillId="19" borderId="58" xfId="0" applyFont="1" applyFill="1" applyBorder="1" applyAlignment="1" applyProtection="1">
      <alignment horizontal="center" vertical="center" wrapText="1"/>
    </xf>
    <xf numFmtId="0" fontId="25" fillId="20" borderId="29" xfId="0" applyFont="1" applyFill="1" applyBorder="1" applyAlignment="1" applyProtection="1">
      <alignment horizontal="center" vertical="center"/>
    </xf>
    <xf numFmtId="0" fontId="25" fillId="20" borderId="30" xfId="0" applyFont="1" applyFill="1" applyBorder="1" applyAlignment="1" applyProtection="1">
      <alignment horizontal="center" vertical="center"/>
    </xf>
    <xf numFmtId="0" fontId="25" fillId="20" borderId="31" xfId="0" applyFont="1" applyFill="1" applyBorder="1" applyAlignment="1" applyProtection="1">
      <alignment horizontal="center" vertical="center"/>
    </xf>
    <xf numFmtId="0" fontId="25" fillId="20" borderId="67" xfId="0" applyFont="1" applyFill="1" applyBorder="1" applyAlignment="1" applyProtection="1">
      <alignment horizontal="center" vertical="center"/>
    </xf>
    <xf numFmtId="0" fontId="25" fillId="20" borderId="49" xfId="0" applyFont="1" applyFill="1" applyBorder="1" applyAlignment="1" applyProtection="1">
      <alignment horizontal="center" vertical="center"/>
    </xf>
    <xf numFmtId="0" fontId="25" fillId="20" borderId="66" xfId="0" applyFont="1" applyFill="1" applyBorder="1" applyAlignment="1" applyProtection="1">
      <alignment horizontal="center" vertical="center"/>
    </xf>
    <xf numFmtId="0" fontId="22" fillId="17" borderId="24" xfId="0" applyFont="1" applyFill="1" applyBorder="1" applyAlignment="1" applyProtection="1">
      <alignment horizontal="center" vertical="center" wrapText="1"/>
    </xf>
    <xf numFmtId="0" fontId="22" fillId="17" borderId="55" xfId="0" applyFont="1" applyFill="1" applyBorder="1" applyAlignment="1" applyProtection="1">
      <alignment horizontal="center" vertical="center" wrapText="1"/>
    </xf>
    <xf numFmtId="0" fontId="22" fillId="17" borderId="61" xfId="0" applyFont="1" applyFill="1" applyBorder="1" applyAlignment="1" applyProtection="1">
      <alignment horizontal="center" vertical="center" wrapText="1"/>
    </xf>
    <xf numFmtId="0" fontId="22" fillId="17" borderId="56"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wrapText="1"/>
    </xf>
    <xf numFmtId="0" fontId="30" fillId="17" borderId="24" xfId="0" applyFont="1" applyFill="1" applyBorder="1" applyAlignment="1" applyProtection="1">
      <alignment horizontal="center" vertical="center" wrapText="1"/>
    </xf>
    <xf numFmtId="0" fontId="30" fillId="17" borderId="25" xfId="0" applyFont="1" applyFill="1" applyBorder="1" applyAlignment="1" applyProtection="1">
      <alignment horizontal="center" vertical="center" wrapText="1"/>
    </xf>
    <xf numFmtId="0" fontId="22" fillId="18" borderId="23" xfId="0" applyFont="1" applyFill="1" applyBorder="1" applyAlignment="1" applyProtection="1">
      <alignment horizontal="center" vertical="center" textRotation="90" wrapText="1"/>
    </xf>
    <xf numFmtId="0" fontId="22" fillId="18" borderId="47" xfId="0" applyFont="1" applyFill="1" applyBorder="1" applyAlignment="1" applyProtection="1">
      <alignment horizontal="center" vertical="center" textRotation="90" wrapText="1"/>
    </xf>
    <xf numFmtId="0" fontId="22" fillId="18" borderId="24" xfId="0" applyFont="1" applyFill="1" applyBorder="1" applyAlignment="1" applyProtection="1">
      <alignment horizontal="center" vertical="center" textRotation="90" wrapText="1"/>
    </xf>
    <xf numFmtId="0" fontId="22" fillId="18" borderId="55" xfId="0" applyFont="1" applyFill="1" applyBorder="1" applyAlignment="1" applyProtection="1">
      <alignment horizontal="center" vertical="center" textRotation="90" wrapText="1"/>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22" fillId="23" borderId="70" xfId="0" applyFont="1" applyFill="1" applyBorder="1" applyAlignment="1" applyProtection="1">
      <alignment horizontal="center" vertical="center" wrapText="1"/>
    </xf>
    <xf numFmtId="0" fontId="22" fillId="23" borderId="71"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textRotation="90" wrapText="1"/>
    </xf>
    <xf numFmtId="0" fontId="22" fillId="17" borderId="48" xfId="0" applyFont="1" applyFill="1" applyBorder="1" applyAlignment="1" applyProtection="1">
      <alignment horizontal="center" vertical="center" textRotation="90" wrapText="1"/>
    </xf>
    <xf numFmtId="0" fontId="22" fillId="21" borderId="68" xfId="0" applyFont="1" applyFill="1" applyBorder="1" applyAlignment="1" applyProtection="1">
      <alignment horizontal="center" vertical="center" textRotation="90" wrapText="1"/>
    </xf>
    <xf numFmtId="0" fontId="22" fillId="21" borderId="58" xfId="0" applyFont="1" applyFill="1" applyBorder="1" applyAlignment="1" applyProtection="1">
      <alignment horizontal="center" vertical="center" textRotation="90" wrapText="1"/>
    </xf>
    <xf numFmtId="0" fontId="22" fillId="21" borderId="24" xfId="0" applyFont="1" applyFill="1" applyBorder="1" applyAlignment="1" applyProtection="1">
      <alignment horizontal="center" vertical="center" wrapText="1"/>
    </xf>
    <xf numFmtId="0" fontId="22" fillId="21" borderId="55" xfId="0" applyFont="1" applyFill="1" applyBorder="1" applyAlignment="1" applyProtection="1">
      <alignment horizontal="center" vertical="center" wrapText="1"/>
    </xf>
    <xf numFmtId="0" fontId="22" fillId="17" borderId="51" xfId="0" applyFont="1" applyFill="1" applyBorder="1" applyAlignment="1" applyProtection="1">
      <alignment horizontal="center" vertical="center" wrapText="1"/>
    </xf>
    <xf numFmtId="0" fontId="22" fillId="17" borderId="64"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wrapText="1"/>
    </xf>
    <xf numFmtId="0" fontId="22" fillId="17" borderId="23" xfId="0" applyFont="1" applyFill="1" applyBorder="1" applyAlignment="1" applyProtection="1">
      <alignment horizontal="center" vertical="center" textRotation="90" wrapText="1"/>
    </xf>
    <xf numFmtId="0" fontId="22" fillId="17" borderId="47" xfId="0" applyFont="1" applyFill="1" applyBorder="1" applyAlignment="1" applyProtection="1">
      <alignment horizontal="center" vertical="center" textRotation="90" wrapText="1"/>
    </xf>
    <xf numFmtId="0" fontId="22" fillId="17" borderId="23" xfId="0" applyFont="1" applyFill="1" applyBorder="1" applyAlignment="1" applyProtection="1">
      <alignment horizontal="center" vertical="center" wrapText="1"/>
    </xf>
    <xf numFmtId="0" fontId="22" fillId="17" borderId="47" xfId="0" applyFont="1" applyFill="1" applyBorder="1" applyAlignment="1" applyProtection="1">
      <alignment horizontal="center" vertical="center" wrapText="1"/>
    </xf>
    <xf numFmtId="0" fontId="5" fillId="18" borderId="24" xfId="0" applyFont="1" applyFill="1" applyBorder="1" applyAlignment="1" applyProtection="1">
      <alignment horizontal="center" vertical="center" textRotation="90"/>
      <protection hidden="1"/>
    </xf>
    <xf numFmtId="0" fontId="5" fillId="18" borderId="1" xfId="0" applyFont="1" applyFill="1" applyBorder="1" applyAlignment="1" applyProtection="1">
      <alignment horizontal="center" vertical="center" textRotation="90"/>
      <protection hidden="1"/>
    </xf>
    <xf numFmtId="0" fontId="5" fillId="18" borderId="21" xfId="0" applyFont="1" applyFill="1" applyBorder="1" applyAlignment="1" applyProtection="1">
      <alignment horizontal="center" vertical="center" textRotation="90"/>
      <protection hidden="1"/>
    </xf>
    <xf numFmtId="9" fontId="5" fillId="18" borderId="24"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9" fontId="5" fillId="18" borderId="21" xfId="0" applyNumberFormat="1"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9" fontId="5" fillId="18" borderId="24" xfId="0" applyNumberFormat="1" applyFont="1" applyFill="1" applyBorder="1" applyAlignment="1" applyProtection="1">
      <alignment horizontal="center" vertical="center" textRotation="90"/>
      <protection hidden="1"/>
    </xf>
    <xf numFmtId="9" fontId="5" fillId="18" borderId="1" xfId="0" applyNumberFormat="1" applyFont="1" applyFill="1" applyBorder="1" applyAlignment="1" applyProtection="1">
      <alignment horizontal="center" vertical="center" textRotation="90"/>
      <protection hidden="1"/>
    </xf>
    <xf numFmtId="9" fontId="5" fillId="18" borderId="21" xfId="0" applyNumberFormat="1" applyFont="1" applyFill="1" applyBorder="1" applyAlignment="1" applyProtection="1">
      <alignment horizontal="center" vertical="center" textRotation="90"/>
      <protection hidden="1"/>
    </xf>
    <xf numFmtId="0" fontId="24" fillId="0" borderId="23"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5" fillId="0" borderId="2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22" borderId="24" xfId="0" applyFont="1" applyFill="1" applyBorder="1" applyAlignment="1" applyProtection="1">
      <alignment horizontal="center" vertical="center" wrapText="1"/>
      <protection locked="0"/>
    </xf>
    <xf numFmtId="0" fontId="5" fillId="22" borderId="1" xfId="0" applyFont="1" applyFill="1" applyBorder="1" applyAlignment="1" applyProtection="1">
      <alignment horizontal="center" vertical="center" wrapText="1"/>
      <protection locked="0"/>
    </xf>
    <xf numFmtId="0" fontId="5" fillId="22" borderId="21" xfId="0" applyFont="1" applyFill="1" applyBorder="1" applyAlignment="1" applyProtection="1">
      <alignment horizontal="center" vertical="center" wrapText="1"/>
      <protection locked="0"/>
    </xf>
    <xf numFmtId="0" fontId="5" fillId="7" borderId="2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2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23" fillId="20" borderId="1" xfId="0" applyFont="1" applyFill="1" applyBorder="1" applyAlignment="1" applyProtection="1">
      <alignment horizontal="center" vertical="center"/>
      <protection locked="0"/>
    </xf>
    <xf numFmtId="0" fontId="5" fillId="0" borderId="3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textRotation="90"/>
      <protection hidden="1"/>
    </xf>
    <xf numFmtId="9" fontId="5" fillId="18" borderId="5"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18" borderId="56" xfId="0" applyFont="1" applyFill="1" applyBorder="1" applyAlignment="1" applyProtection="1">
      <alignment horizontal="center" vertical="center" wrapText="1"/>
      <protection hidden="1"/>
    </xf>
    <xf numFmtId="0" fontId="5" fillId="18" borderId="62" xfId="0" applyFont="1" applyFill="1" applyBorder="1" applyAlignment="1" applyProtection="1">
      <alignment horizontal="center" vertical="center" wrapText="1"/>
      <protection hidden="1"/>
    </xf>
    <xf numFmtId="9" fontId="5" fillId="18" borderId="5" xfId="0" applyNumberFormat="1" applyFont="1" applyFill="1" applyBorder="1" applyAlignment="1" applyProtection="1">
      <alignment horizontal="center" vertical="center" textRotation="90"/>
      <protection hidden="1"/>
    </xf>
    <xf numFmtId="0" fontId="27" fillId="22" borderId="5" xfId="0" applyFont="1" applyFill="1" applyBorder="1" applyAlignment="1" applyProtection="1">
      <alignment horizontal="center" vertical="center" wrapText="1"/>
      <protection locked="0"/>
    </xf>
    <xf numFmtId="0" fontId="27" fillId="22" borderId="1" xfId="0" applyFont="1" applyFill="1" applyBorder="1" applyAlignment="1" applyProtection="1">
      <alignment horizontal="center" vertical="center" wrapText="1"/>
      <protection locked="0"/>
    </xf>
    <xf numFmtId="0" fontId="27" fillId="22" borderId="21" xfId="0" applyFont="1" applyFill="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73" xfId="0" applyBorder="1" applyAlignment="1" applyProtection="1">
      <alignment horizontal="center"/>
      <protection locked="0"/>
    </xf>
    <xf numFmtId="0" fontId="0" fillId="0" borderId="17" xfId="0" applyBorder="1" applyAlignment="1" applyProtection="1">
      <alignment horizontal="center"/>
      <protection locked="0"/>
    </xf>
    <xf numFmtId="0" fontId="37"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0" fontId="22" fillId="17" borderId="60" xfId="0" applyFont="1" applyFill="1" applyBorder="1" applyAlignment="1" applyProtection="1">
      <alignment horizontal="center" vertical="center" wrapText="1"/>
    </xf>
    <xf numFmtId="0" fontId="22" fillId="17" borderId="43" xfId="0" applyFont="1" applyFill="1" applyBorder="1" applyAlignment="1" applyProtection="1">
      <alignment horizontal="center" vertical="center" wrapText="1"/>
    </xf>
    <xf numFmtId="0" fontId="22" fillId="17" borderId="53" xfId="0" applyFont="1" applyFill="1" applyBorder="1" applyAlignment="1" applyProtection="1">
      <alignment horizontal="center" vertical="center" wrapText="1"/>
    </xf>
    <xf numFmtId="0" fontId="5" fillId="0" borderId="25"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23" fillId="20" borderId="38"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5" fillId="18" borderId="33" xfId="0" applyFont="1" applyFill="1" applyBorder="1" applyAlignment="1" applyProtection="1">
      <alignment horizontal="center" vertical="center" textRotation="90"/>
      <protection hidden="1"/>
    </xf>
    <xf numFmtId="0" fontId="5" fillId="18" borderId="18" xfId="0" applyFont="1" applyFill="1" applyBorder="1" applyAlignment="1" applyProtection="1">
      <alignment horizontal="center" vertical="center" textRotation="90"/>
      <protection hidden="1"/>
    </xf>
    <xf numFmtId="0" fontId="38" fillId="22" borderId="24" xfId="0" applyFont="1" applyFill="1" applyBorder="1" applyAlignment="1" applyProtection="1">
      <alignment horizontal="center" vertical="center" wrapText="1"/>
      <protection locked="0"/>
    </xf>
    <xf numFmtId="0" fontId="22" fillId="17" borderId="10" xfId="0" applyFont="1" applyFill="1" applyBorder="1" applyAlignment="1" applyProtection="1">
      <alignment horizontal="center" vertical="center" wrapText="1"/>
    </xf>
    <xf numFmtId="0" fontId="22" fillId="17" borderId="12" xfId="0" applyFont="1" applyFill="1" applyBorder="1" applyAlignment="1" applyProtection="1">
      <alignment horizontal="center" vertical="center" wrapText="1"/>
    </xf>
    <xf numFmtId="0" fontId="22" fillId="18" borderId="59" xfId="0" applyFont="1" applyFill="1" applyBorder="1" applyAlignment="1" applyProtection="1">
      <alignment horizontal="center" vertical="center" textRotation="90" wrapText="1"/>
    </xf>
    <xf numFmtId="0" fontId="22" fillId="18" borderId="50" xfId="0" applyFont="1" applyFill="1" applyBorder="1" applyAlignment="1" applyProtection="1">
      <alignment horizontal="center" vertical="center" textRotation="90" wrapText="1"/>
    </xf>
    <xf numFmtId="0" fontId="24" fillId="0" borderId="68" xfId="0" applyFont="1" applyBorder="1" applyAlignment="1" applyProtection="1">
      <alignment horizontal="center" vertical="center"/>
      <protection locked="0"/>
    </xf>
    <xf numFmtId="0" fontId="24" fillId="0" borderId="69" xfId="0" applyFont="1" applyBorder="1" applyAlignment="1" applyProtection="1">
      <alignment horizontal="center" vertical="center"/>
      <protection locked="0"/>
    </xf>
    <xf numFmtId="0" fontId="5" fillId="18" borderId="5"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xf>
    <xf numFmtId="0" fontId="5" fillId="0" borderId="1" xfId="0" applyFont="1" applyBorder="1" applyAlignment="1" applyProtection="1">
      <alignment horizontal="center" vertical="center" wrapText="1"/>
    </xf>
    <xf numFmtId="0" fontId="20" fillId="0" borderId="38"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25" fillId="20" borderId="26" xfId="0" applyFont="1" applyFill="1" applyBorder="1" applyAlignment="1" applyProtection="1">
      <alignment horizontal="center" vertical="center"/>
    </xf>
    <xf numFmtId="0" fontId="25" fillId="20" borderId="27" xfId="0" applyFont="1" applyFill="1" applyBorder="1" applyAlignment="1" applyProtection="1">
      <alignment horizontal="center" vertical="center"/>
    </xf>
    <xf numFmtId="0" fontId="25" fillId="20" borderId="28" xfId="0" applyFont="1" applyFill="1" applyBorder="1" applyAlignment="1" applyProtection="1">
      <alignment horizontal="center" vertical="center"/>
    </xf>
    <xf numFmtId="0" fontId="22" fillId="18" borderId="25" xfId="0" applyFont="1" applyFill="1" applyBorder="1" applyAlignment="1" applyProtection="1">
      <alignment horizontal="center" vertical="center" textRotation="90" wrapText="1"/>
    </xf>
    <xf numFmtId="0" fontId="22" fillId="18" borderId="48" xfId="0" applyFont="1" applyFill="1" applyBorder="1" applyAlignment="1" applyProtection="1">
      <alignment horizontal="center" vertical="center" textRotation="90" wrapText="1"/>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56" xfId="0" applyFont="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9" fontId="5" fillId="18" borderId="55" xfId="0" applyNumberFormat="1" applyFont="1" applyFill="1" applyBorder="1" applyAlignment="1" applyProtection="1">
      <alignment horizontal="center" vertical="center"/>
      <protection hidden="1"/>
    </xf>
    <xf numFmtId="9" fontId="5" fillId="18" borderId="55" xfId="0" applyNumberFormat="1" applyFont="1" applyFill="1" applyBorder="1" applyAlignment="1" applyProtection="1">
      <alignment horizontal="center" vertical="center" wrapText="1"/>
      <protection hidden="1"/>
    </xf>
    <xf numFmtId="0" fontId="5" fillId="18" borderId="48" xfId="0" applyFont="1" applyFill="1" applyBorder="1" applyAlignment="1" applyProtection="1">
      <alignment horizontal="center" vertical="center"/>
      <protection hidden="1"/>
    </xf>
    <xf numFmtId="0" fontId="5" fillId="0" borderId="6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0" fontId="5" fillId="0" borderId="65" xfId="0" applyFont="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15" fillId="6" borderId="0" xfId="0" applyFont="1" applyFill="1" applyBorder="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21" fillId="0" borderId="38" xfId="0" applyFont="1" applyBorder="1" applyAlignment="1" applyProtection="1">
      <alignment horizontal="left" vertical="center" wrapText="1"/>
      <protection locked="0"/>
    </xf>
    <xf numFmtId="0" fontId="21" fillId="0" borderId="40"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21" fillId="0" borderId="40"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protection locked="0"/>
    </xf>
    <xf numFmtId="0" fontId="21" fillId="0" borderId="39" xfId="0" applyFont="1" applyBorder="1" applyAlignment="1" applyProtection="1">
      <alignment horizontal="left" vertical="center" wrapText="1"/>
      <protection locked="0"/>
    </xf>
  </cellXfs>
  <cellStyles count="3">
    <cellStyle name="Énfasis1" xfId="2" builtinId="29"/>
    <cellStyle name="Normal" xfId="0" builtinId="0"/>
    <cellStyle name="Porcentaje" xfId="1" builtinId="5"/>
  </cellStyles>
  <dxfs count="395">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551295</xdr:colOff>
      <xdr:row>0</xdr:row>
      <xdr:rowOff>63500</xdr:rowOff>
    </xdr:from>
    <xdr:to>
      <xdr:col>1</xdr:col>
      <xdr:colOff>585932</xdr:colOff>
      <xdr:row>2</xdr:row>
      <xdr:rowOff>222438</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5" y="63500"/>
          <a:ext cx="680220" cy="6775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 activePane="bottomLeft" state="frozen"/>
      <selection pane="bottomLeft" activeCell="C48" sqref="C48"/>
    </sheetView>
  </sheetViews>
  <sheetFormatPr baseColWidth="10" defaultColWidth="11.42578125" defaultRowHeight="15" x14ac:dyDescent="0.25"/>
  <cols>
    <col min="1" max="1" width="12.5703125" style="181" customWidth="1"/>
    <col min="2" max="2" width="25.85546875" style="181" customWidth="1"/>
    <col min="3" max="3" width="143.140625" style="181" customWidth="1"/>
    <col min="4" max="4" width="11.42578125" style="181"/>
    <col min="5" max="5" width="11.42578125" style="181" customWidth="1"/>
    <col min="6" max="16384" width="11.42578125" style="181"/>
  </cols>
  <sheetData>
    <row r="1" spans="1:9" ht="27" thickBot="1" x14ac:dyDescent="0.45">
      <c r="A1" s="280" t="s">
        <v>278</v>
      </c>
      <c r="B1" s="280"/>
      <c r="C1" s="281"/>
      <c r="D1" s="180"/>
      <c r="E1" s="180"/>
      <c r="F1" s="180"/>
      <c r="G1" s="180"/>
      <c r="H1" s="180"/>
      <c r="I1" s="180"/>
    </row>
    <row r="2" spans="1:9" ht="27" thickBot="1" x14ac:dyDescent="0.45">
      <c r="A2" s="287" t="s">
        <v>92</v>
      </c>
      <c r="B2" s="287"/>
      <c r="C2" s="288"/>
      <c r="D2" s="180"/>
      <c r="E2" s="180"/>
      <c r="F2" s="180"/>
      <c r="G2" s="180"/>
      <c r="H2" s="180"/>
      <c r="I2" s="180"/>
    </row>
    <row r="3" spans="1:9" ht="24.75" customHeight="1" x14ac:dyDescent="0.25">
      <c r="A3" s="274" t="s">
        <v>99</v>
      </c>
      <c r="B3" s="275"/>
      <c r="C3" s="182" t="s">
        <v>97</v>
      </c>
      <c r="D3" s="180"/>
      <c r="E3" s="180"/>
      <c r="F3" s="180"/>
      <c r="G3" s="180"/>
      <c r="H3" s="180"/>
      <c r="I3" s="180"/>
    </row>
    <row r="4" spans="1:9" ht="20.25" customHeight="1" x14ac:dyDescent="0.25">
      <c r="A4" s="274" t="s">
        <v>100</v>
      </c>
      <c r="B4" s="275"/>
      <c r="C4" s="183" t="s">
        <v>112</v>
      </c>
      <c r="D4" s="180"/>
      <c r="E4" s="180"/>
      <c r="F4" s="180"/>
      <c r="G4" s="180"/>
      <c r="H4" s="180"/>
      <c r="I4" s="180"/>
    </row>
    <row r="5" spans="1:9" ht="23.25" customHeight="1" x14ac:dyDescent="0.25">
      <c r="A5" s="274" t="s">
        <v>101</v>
      </c>
      <c r="B5" s="275"/>
      <c r="C5" s="183" t="s">
        <v>111</v>
      </c>
      <c r="D5" s="180"/>
      <c r="E5" s="180"/>
      <c r="F5" s="180"/>
      <c r="G5" s="180"/>
      <c r="H5" s="180"/>
      <c r="I5" s="180"/>
    </row>
    <row r="6" spans="1:9" ht="22.5" customHeight="1" x14ac:dyDescent="0.25">
      <c r="A6" s="274" t="s">
        <v>102</v>
      </c>
      <c r="B6" s="275"/>
      <c r="C6" s="183" t="s">
        <v>160</v>
      </c>
      <c r="D6" s="180"/>
      <c r="E6" s="180"/>
      <c r="F6" s="180"/>
      <c r="G6" s="180"/>
      <c r="H6" s="180"/>
      <c r="I6" s="180"/>
    </row>
    <row r="7" spans="1:9" ht="52.5" customHeight="1" x14ac:dyDescent="0.25">
      <c r="A7" s="274" t="s">
        <v>271</v>
      </c>
      <c r="B7" s="275"/>
      <c r="C7" s="183" t="s">
        <v>272</v>
      </c>
      <c r="D7" s="180"/>
      <c r="E7" s="180"/>
      <c r="F7" s="180"/>
      <c r="G7" s="180"/>
      <c r="H7" s="180"/>
      <c r="I7" s="180"/>
    </row>
    <row r="8" spans="1:9" ht="92.25" customHeight="1" x14ac:dyDescent="0.25">
      <c r="A8" s="274" t="s">
        <v>215</v>
      </c>
      <c r="B8" s="275"/>
      <c r="C8" s="183" t="s">
        <v>217</v>
      </c>
      <c r="D8" s="180"/>
      <c r="E8" s="180"/>
      <c r="F8" s="180"/>
      <c r="G8" s="180"/>
      <c r="H8" s="180"/>
      <c r="I8" s="180"/>
    </row>
    <row r="9" spans="1:9" ht="36" customHeight="1" x14ac:dyDescent="0.25">
      <c r="A9" s="274" t="s">
        <v>216</v>
      </c>
      <c r="B9" s="275"/>
      <c r="C9" s="183" t="s">
        <v>98</v>
      </c>
      <c r="D9" s="180"/>
      <c r="E9" s="180"/>
      <c r="F9" s="180"/>
      <c r="G9" s="180"/>
      <c r="H9" s="180"/>
      <c r="I9" s="180"/>
    </row>
    <row r="10" spans="1:9" ht="38.25" customHeight="1" x14ac:dyDescent="0.25">
      <c r="A10" s="274" t="s">
        <v>233</v>
      </c>
      <c r="B10" s="275"/>
      <c r="C10" s="183" t="s">
        <v>230</v>
      </c>
      <c r="D10" s="180"/>
      <c r="E10" s="180"/>
      <c r="F10" s="180"/>
      <c r="G10" s="180"/>
      <c r="H10" s="180"/>
      <c r="I10" s="180"/>
    </row>
    <row r="11" spans="1:9" ht="80.25" customHeight="1" x14ac:dyDescent="0.25">
      <c r="A11" s="274" t="s">
        <v>195</v>
      </c>
      <c r="B11" s="275"/>
      <c r="C11" s="183" t="s">
        <v>152</v>
      </c>
      <c r="D11" s="180"/>
      <c r="E11" s="180"/>
      <c r="F11" s="180"/>
      <c r="G11" s="180"/>
      <c r="H11" s="180"/>
      <c r="I11" s="180"/>
    </row>
    <row r="12" spans="1:9" ht="29.25" customHeight="1" thickBot="1" x14ac:dyDescent="0.3">
      <c r="A12" s="282" t="s">
        <v>231</v>
      </c>
      <c r="B12" s="283"/>
      <c r="C12" s="186" t="s">
        <v>145</v>
      </c>
      <c r="D12" s="180"/>
      <c r="E12" s="180"/>
      <c r="F12" s="180"/>
      <c r="G12" s="180"/>
      <c r="H12" s="180"/>
      <c r="I12" s="180"/>
    </row>
    <row r="13" spans="1:9" ht="207.75" customHeight="1" thickBot="1" x14ac:dyDescent="0.3">
      <c r="A13" s="282" t="s">
        <v>196</v>
      </c>
      <c r="B13" s="283"/>
      <c r="C13" s="187" t="s">
        <v>235</v>
      </c>
      <c r="D13" s="180"/>
      <c r="E13" s="180"/>
      <c r="F13" s="180"/>
      <c r="G13" s="180"/>
      <c r="H13" s="180"/>
      <c r="I13" s="180"/>
    </row>
    <row r="14" spans="1:9" ht="28.5" customHeight="1" thickBot="1" x14ac:dyDescent="0.45">
      <c r="A14" s="287" t="s">
        <v>93</v>
      </c>
      <c r="B14" s="287"/>
      <c r="C14" s="288"/>
      <c r="D14" s="180"/>
      <c r="E14" s="180"/>
      <c r="F14" s="180"/>
      <c r="G14" s="180"/>
      <c r="H14" s="180"/>
      <c r="I14" s="180"/>
    </row>
    <row r="15" spans="1:9" ht="34.5" customHeight="1" x14ac:dyDescent="0.25">
      <c r="A15" s="278" t="s">
        <v>113</v>
      </c>
      <c r="B15" s="279"/>
      <c r="C15" s="182" t="s">
        <v>117</v>
      </c>
      <c r="D15" s="180"/>
      <c r="E15" s="180"/>
      <c r="F15" s="180"/>
      <c r="G15" s="180"/>
      <c r="H15" s="180"/>
      <c r="I15" s="180"/>
    </row>
    <row r="16" spans="1:9" ht="37.5" customHeight="1" x14ac:dyDescent="0.25">
      <c r="A16" s="274" t="s">
        <v>114</v>
      </c>
      <c r="B16" s="275"/>
      <c r="C16" s="183" t="s">
        <v>153</v>
      </c>
      <c r="D16" s="180"/>
      <c r="E16" s="180"/>
      <c r="F16" s="180"/>
      <c r="G16" s="180"/>
      <c r="H16" s="180"/>
      <c r="I16" s="180"/>
    </row>
    <row r="17" spans="1:9" ht="42" customHeight="1" x14ac:dyDescent="0.25">
      <c r="A17" s="274" t="s">
        <v>115</v>
      </c>
      <c r="B17" s="275"/>
      <c r="C17" s="183" t="s">
        <v>153</v>
      </c>
      <c r="D17" s="180"/>
      <c r="E17" s="180"/>
      <c r="F17" s="180"/>
      <c r="G17" s="180"/>
      <c r="H17" s="180"/>
      <c r="I17" s="180"/>
    </row>
    <row r="18" spans="1:9" ht="69.75" customHeight="1" x14ac:dyDescent="0.25">
      <c r="A18" s="274" t="s">
        <v>116</v>
      </c>
      <c r="B18" s="275"/>
      <c r="C18" s="183" t="s">
        <v>151</v>
      </c>
      <c r="D18" s="180"/>
      <c r="E18" s="180"/>
      <c r="F18" s="180"/>
      <c r="G18" s="180"/>
      <c r="H18" s="180"/>
      <c r="I18" s="180"/>
    </row>
    <row r="19" spans="1:9" ht="51.75" customHeight="1" x14ac:dyDescent="0.25">
      <c r="A19" s="285" t="s">
        <v>146</v>
      </c>
      <c r="B19" s="286"/>
      <c r="C19" s="183" t="s">
        <v>154</v>
      </c>
      <c r="D19" s="180"/>
      <c r="E19" s="180"/>
      <c r="F19" s="180"/>
      <c r="G19" s="180"/>
      <c r="H19" s="180"/>
      <c r="I19" s="180"/>
    </row>
    <row r="20" spans="1:9" ht="30.75" customHeight="1" x14ac:dyDescent="0.25">
      <c r="A20" s="285" t="s">
        <v>124</v>
      </c>
      <c r="B20" s="286"/>
      <c r="C20" s="183" t="s">
        <v>155</v>
      </c>
      <c r="D20" s="180"/>
      <c r="E20" s="180"/>
      <c r="F20" s="180"/>
      <c r="G20" s="180"/>
      <c r="H20" s="180"/>
      <c r="I20" s="180"/>
    </row>
    <row r="21" spans="1:9" ht="47.25" customHeight="1" thickBot="1" x14ac:dyDescent="0.3">
      <c r="A21" s="282" t="s">
        <v>125</v>
      </c>
      <c r="B21" s="283"/>
      <c r="C21" s="187" t="s">
        <v>156</v>
      </c>
      <c r="D21" s="180"/>
      <c r="E21" s="180"/>
      <c r="F21" s="180"/>
      <c r="G21" s="180"/>
      <c r="H21" s="180"/>
      <c r="I21" s="180"/>
    </row>
    <row r="22" spans="1:9" ht="27.75" customHeight="1" thickBot="1" x14ac:dyDescent="0.45">
      <c r="A22" s="287" t="s">
        <v>94</v>
      </c>
      <c r="B22" s="287"/>
      <c r="C22" s="288"/>
      <c r="D22" s="180"/>
      <c r="E22" s="180"/>
      <c r="F22" s="180"/>
      <c r="G22" s="180"/>
      <c r="H22" s="180"/>
      <c r="I22" s="180"/>
    </row>
    <row r="23" spans="1:9" ht="28.5" customHeight="1" x14ac:dyDescent="0.25">
      <c r="A23" s="278" t="s">
        <v>103</v>
      </c>
      <c r="B23" s="279"/>
      <c r="C23" s="182" t="s">
        <v>118</v>
      </c>
      <c r="D23" s="180"/>
      <c r="E23" s="180"/>
      <c r="F23" s="180"/>
      <c r="G23" s="180"/>
      <c r="H23" s="180"/>
      <c r="I23" s="180"/>
    </row>
    <row r="24" spans="1:9" ht="137.25" customHeight="1" x14ac:dyDescent="0.25">
      <c r="A24" s="289" t="s">
        <v>128</v>
      </c>
      <c r="B24" s="184" t="s">
        <v>213</v>
      </c>
      <c r="C24" s="183" t="s">
        <v>214</v>
      </c>
      <c r="D24" s="180"/>
      <c r="E24" s="180"/>
      <c r="F24" s="180"/>
      <c r="G24" s="180"/>
      <c r="H24" s="180"/>
      <c r="I24" s="180"/>
    </row>
    <row r="25" spans="1:9" x14ac:dyDescent="0.25">
      <c r="A25" s="290"/>
      <c r="B25" s="185" t="s">
        <v>208</v>
      </c>
      <c r="C25" s="183" t="s">
        <v>162</v>
      </c>
      <c r="D25" s="180"/>
      <c r="E25" s="180"/>
      <c r="F25" s="180"/>
      <c r="G25" s="180"/>
      <c r="H25" s="180"/>
      <c r="I25" s="180"/>
    </row>
    <row r="26" spans="1:9" ht="30.75" customHeight="1" x14ac:dyDescent="0.25">
      <c r="A26" s="290"/>
      <c r="B26" s="185" t="s">
        <v>209</v>
      </c>
      <c r="C26" s="183" t="s">
        <v>147</v>
      </c>
      <c r="D26" s="180"/>
      <c r="E26" s="180"/>
      <c r="F26" s="180"/>
      <c r="G26" s="180"/>
      <c r="H26" s="180"/>
      <c r="I26" s="180"/>
    </row>
    <row r="27" spans="1:9" ht="25.5" customHeight="1" x14ac:dyDescent="0.25">
      <c r="A27" s="290"/>
      <c r="B27" s="185" t="s">
        <v>210</v>
      </c>
      <c r="C27" s="183" t="s">
        <v>148</v>
      </c>
      <c r="D27" s="180"/>
      <c r="E27" s="180"/>
      <c r="F27" s="180"/>
      <c r="G27" s="180"/>
      <c r="H27" s="180"/>
      <c r="I27" s="180"/>
    </row>
    <row r="28" spans="1:9" ht="23.25" customHeight="1" x14ac:dyDescent="0.25">
      <c r="A28" s="290"/>
      <c r="B28" s="185" t="s">
        <v>211</v>
      </c>
      <c r="C28" s="183" t="s">
        <v>198</v>
      </c>
      <c r="D28" s="180"/>
      <c r="E28" s="180"/>
      <c r="F28" s="180"/>
      <c r="G28" s="180"/>
      <c r="H28" s="180"/>
      <c r="I28" s="180"/>
    </row>
    <row r="29" spans="1:9" ht="37.5" customHeight="1" x14ac:dyDescent="0.25">
      <c r="A29" s="290"/>
      <c r="B29" s="185" t="s">
        <v>212</v>
      </c>
      <c r="C29" s="183" t="s">
        <v>199</v>
      </c>
      <c r="D29" s="180"/>
      <c r="E29" s="180"/>
      <c r="F29" s="180"/>
      <c r="G29" s="180"/>
      <c r="H29" s="180"/>
      <c r="I29" s="180"/>
    </row>
    <row r="30" spans="1:9" ht="24" customHeight="1" x14ac:dyDescent="0.25">
      <c r="A30" s="290"/>
      <c r="B30" s="185" t="s">
        <v>137</v>
      </c>
      <c r="C30" s="183" t="s">
        <v>149</v>
      </c>
      <c r="D30" s="180"/>
      <c r="E30" s="180"/>
      <c r="F30" s="180"/>
      <c r="G30" s="180"/>
      <c r="H30" s="180"/>
      <c r="I30" s="180"/>
    </row>
    <row r="31" spans="1:9" ht="37.5" customHeight="1" x14ac:dyDescent="0.25">
      <c r="A31" s="290"/>
      <c r="B31" s="185" t="s">
        <v>138</v>
      </c>
      <c r="C31" s="183" t="s">
        <v>207</v>
      </c>
      <c r="D31" s="180"/>
      <c r="E31" s="180"/>
      <c r="F31" s="180"/>
      <c r="G31" s="180"/>
      <c r="H31" s="180"/>
      <c r="I31" s="180"/>
    </row>
    <row r="32" spans="1:9" ht="27" customHeight="1" x14ac:dyDescent="0.25">
      <c r="A32" s="274" t="s">
        <v>187</v>
      </c>
      <c r="B32" s="275"/>
      <c r="C32" s="183" t="s">
        <v>206</v>
      </c>
      <c r="D32" s="180"/>
      <c r="E32" s="180"/>
      <c r="F32" s="180"/>
      <c r="G32" s="180"/>
      <c r="H32" s="180"/>
      <c r="I32" s="180"/>
    </row>
    <row r="33" spans="1:9" ht="22.5" customHeight="1" x14ac:dyDescent="0.25">
      <c r="A33" s="274" t="s">
        <v>189</v>
      </c>
      <c r="B33" s="275"/>
      <c r="C33" s="183" t="s">
        <v>157</v>
      </c>
      <c r="D33" s="180"/>
      <c r="E33" s="180"/>
      <c r="F33" s="180"/>
      <c r="G33" s="180"/>
      <c r="H33" s="180"/>
      <c r="I33" s="180"/>
    </row>
    <row r="34" spans="1:9" ht="22.5" customHeight="1" x14ac:dyDescent="0.25">
      <c r="A34" s="284" t="s">
        <v>3</v>
      </c>
      <c r="B34" s="185" t="s">
        <v>193</v>
      </c>
      <c r="C34" s="188" t="s">
        <v>119</v>
      </c>
      <c r="D34" s="180"/>
      <c r="E34" s="180"/>
      <c r="F34" s="180"/>
      <c r="G34" s="180"/>
      <c r="H34" s="180"/>
      <c r="I34" s="180"/>
    </row>
    <row r="35" spans="1:9" ht="32.25" customHeight="1" x14ac:dyDescent="0.25">
      <c r="A35" s="284"/>
      <c r="B35" s="185" t="s">
        <v>194</v>
      </c>
      <c r="C35" s="188" t="s">
        <v>120</v>
      </c>
      <c r="D35" s="180"/>
      <c r="E35" s="180"/>
      <c r="F35" s="180"/>
      <c r="G35" s="180"/>
      <c r="H35" s="180"/>
      <c r="I35" s="180"/>
    </row>
    <row r="36" spans="1:9" ht="42.75" customHeight="1" thickBot="1" x14ac:dyDescent="0.3">
      <c r="A36" s="284"/>
      <c r="B36" s="185" t="s">
        <v>192</v>
      </c>
      <c r="C36" s="183" t="s">
        <v>158</v>
      </c>
      <c r="D36" s="180"/>
      <c r="E36" s="180"/>
      <c r="F36" s="180"/>
      <c r="G36" s="180"/>
      <c r="H36" s="180"/>
      <c r="I36" s="180"/>
    </row>
    <row r="37" spans="1:9" ht="32.25" customHeight="1" thickBot="1" x14ac:dyDescent="0.45">
      <c r="A37" s="287" t="s">
        <v>95</v>
      </c>
      <c r="B37" s="287"/>
      <c r="C37" s="288"/>
      <c r="D37" s="180"/>
      <c r="E37" s="180"/>
      <c r="F37" s="180"/>
      <c r="G37" s="180"/>
      <c r="H37" s="180"/>
      <c r="I37" s="180"/>
    </row>
    <row r="38" spans="1:9" ht="31.5" customHeight="1" x14ac:dyDescent="0.25">
      <c r="A38" s="278" t="s">
        <v>104</v>
      </c>
      <c r="B38" s="279"/>
      <c r="C38" s="182" t="s">
        <v>159</v>
      </c>
      <c r="D38" s="180"/>
      <c r="E38" s="180"/>
      <c r="F38" s="180"/>
      <c r="G38" s="180"/>
      <c r="H38" s="180"/>
      <c r="I38" s="180"/>
    </row>
    <row r="39" spans="1:9" ht="31.5" customHeight="1" x14ac:dyDescent="0.25">
      <c r="A39" s="274" t="s">
        <v>105</v>
      </c>
      <c r="B39" s="275"/>
      <c r="C39" s="183" t="s">
        <v>159</v>
      </c>
      <c r="D39" s="180"/>
      <c r="E39" s="180"/>
      <c r="F39" s="180"/>
      <c r="G39" s="180"/>
      <c r="H39" s="180"/>
      <c r="I39" s="180"/>
    </row>
    <row r="40" spans="1:9" ht="30" customHeight="1" x14ac:dyDescent="0.25">
      <c r="A40" s="274" t="s">
        <v>106</v>
      </c>
      <c r="B40" s="275"/>
      <c r="C40" s="183" t="s">
        <v>159</v>
      </c>
      <c r="D40" s="180"/>
      <c r="E40" s="180"/>
      <c r="F40" s="180"/>
      <c r="G40" s="180"/>
      <c r="H40" s="180"/>
      <c r="I40" s="180"/>
    </row>
    <row r="41" spans="1:9" ht="36" customHeight="1" x14ac:dyDescent="0.25">
      <c r="A41" s="274" t="s">
        <v>107</v>
      </c>
      <c r="B41" s="275"/>
      <c r="C41" s="183" t="s">
        <v>159</v>
      </c>
      <c r="D41" s="180"/>
      <c r="E41" s="180"/>
      <c r="F41" s="180"/>
      <c r="G41" s="180"/>
      <c r="H41" s="180"/>
      <c r="I41" s="180"/>
    </row>
    <row r="42" spans="1:9" ht="31.5" customHeight="1" x14ac:dyDescent="0.25">
      <c r="A42" s="274" t="s">
        <v>108</v>
      </c>
      <c r="B42" s="275"/>
      <c r="C42" s="183" t="s">
        <v>159</v>
      </c>
      <c r="D42" s="180"/>
      <c r="E42" s="180"/>
      <c r="F42" s="180"/>
      <c r="G42" s="180"/>
      <c r="H42" s="180"/>
      <c r="I42" s="180"/>
    </row>
    <row r="43" spans="1:9" ht="34.5" customHeight="1" thickBot="1" x14ac:dyDescent="0.3">
      <c r="A43" s="282" t="s">
        <v>109</v>
      </c>
      <c r="B43" s="283"/>
      <c r="C43" s="189" t="s">
        <v>150</v>
      </c>
      <c r="D43" s="180"/>
      <c r="E43" s="180"/>
      <c r="F43" s="180"/>
      <c r="G43" s="180"/>
      <c r="H43" s="180"/>
      <c r="I43" s="180"/>
    </row>
    <row r="44" spans="1:9" ht="24" customHeight="1" thickBot="1" x14ac:dyDescent="0.45">
      <c r="A44" s="287" t="s">
        <v>96</v>
      </c>
      <c r="B44" s="287"/>
      <c r="C44" s="288"/>
      <c r="D44" s="180"/>
      <c r="E44" s="180"/>
      <c r="F44" s="180"/>
      <c r="G44" s="180"/>
      <c r="H44" s="180"/>
      <c r="I44" s="180"/>
    </row>
    <row r="45" spans="1:9" ht="36.75" customHeight="1" x14ac:dyDescent="0.25">
      <c r="A45" s="278" t="s">
        <v>110</v>
      </c>
      <c r="B45" s="279"/>
      <c r="C45" s="225" t="s">
        <v>200</v>
      </c>
      <c r="D45" s="180"/>
      <c r="E45" s="180"/>
      <c r="F45" s="180"/>
      <c r="G45" s="180"/>
      <c r="H45" s="180"/>
      <c r="I45" s="180"/>
    </row>
    <row r="46" spans="1:9" ht="24" customHeight="1" x14ac:dyDescent="0.25">
      <c r="A46" s="274" t="s">
        <v>132</v>
      </c>
      <c r="B46" s="275"/>
      <c r="C46" s="190" t="s">
        <v>203</v>
      </c>
      <c r="D46" s="180"/>
      <c r="E46" s="180"/>
      <c r="F46" s="180"/>
      <c r="G46" s="180"/>
      <c r="H46" s="180"/>
      <c r="I46" s="180"/>
    </row>
    <row r="47" spans="1:9" ht="27" customHeight="1" x14ac:dyDescent="0.25">
      <c r="A47" s="274" t="s">
        <v>133</v>
      </c>
      <c r="B47" s="275"/>
      <c r="C47" s="190" t="s">
        <v>204</v>
      </c>
      <c r="D47" s="180"/>
      <c r="E47" s="180"/>
      <c r="F47" s="180"/>
      <c r="G47" s="180"/>
      <c r="H47" s="180"/>
      <c r="I47" s="180"/>
    </row>
    <row r="48" spans="1:9" ht="29.25" customHeight="1" x14ac:dyDescent="0.25">
      <c r="A48" s="274" t="s">
        <v>134</v>
      </c>
      <c r="B48" s="275"/>
      <c r="C48" s="190" t="s">
        <v>279</v>
      </c>
      <c r="D48" s="180"/>
      <c r="E48" s="180"/>
      <c r="F48" s="180"/>
      <c r="G48" s="180"/>
      <c r="H48" s="180"/>
      <c r="I48" s="180"/>
    </row>
    <row r="49" spans="1:9" ht="43.5" customHeight="1" x14ac:dyDescent="0.25">
      <c r="A49" s="274" t="s">
        <v>135</v>
      </c>
      <c r="B49" s="275"/>
      <c r="C49" s="191" t="s">
        <v>201</v>
      </c>
      <c r="D49" s="180"/>
      <c r="E49" s="180"/>
      <c r="F49" s="180"/>
      <c r="G49" s="180"/>
      <c r="H49" s="180"/>
      <c r="I49" s="180"/>
    </row>
    <row r="50" spans="1:9" ht="42.75" customHeight="1" thickBot="1" x14ac:dyDescent="0.3">
      <c r="A50" s="276" t="s">
        <v>205</v>
      </c>
      <c r="B50" s="277"/>
      <c r="C50" s="226" t="s">
        <v>202</v>
      </c>
      <c r="D50" s="180"/>
      <c r="E50" s="180"/>
      <c r="F50" s="180"/>
      <c r="G50" s="180"/>
      <c r="H50" s="180"/>
      <c r="I50" s="180"/>
    </row>
    <row r="51" spans="1:9" x14ac:dyDescent="0.25">
      <c r="A51" s="180"/>
      <c r="B51" s="180"/>
      <c r="C51" s="180"/>
      <c r="D51" s="180"/>
      <c r="E51" s="180"/>
      <c r="F51" s="180"/>
      <c r="G51" s="180"/>
      <c r="H51" s="180"/>
      <c r="I51" s="180"/>
    </row>
    <row r="52" spans="1:9" x14ac:dyDescent="0.25">
      <c r="A52" s="180"/>
      <c r="B52" s="180"/>
      <c r="C52" s="180"/>
      <c r="D52" s="180"/>
      <c r="E52" s="180"/>
      <c r="F52" s="180"/>
      <c r="G52" s="180"/>
      <c r="H52" s="180"/>
      <c r="I52" s="180"/>
    </row>
    <row r="53" spans="1:9" x14ac:dyDescent="0.25">
      <c r="A53" s="180"/>
      <c r="B53" s="180"/>
      <c r="C53" s="180"/>
      <c r="D53" s="180"/>
      <c r="E53" s="180"/>
      <c r="F53" s="180"/>
      <c r="G53" s="180"/>
      <c r="H53" s="180"/>
      <c r="I53" s="180"/>
    </row>
    <row r="54" spans="1:9" x14ac:dyDescent="0.25">
      <c r="A54" s="180"/>
      <c r="B54" s="180"/>
      <c r="C54" s="180"/>
      <c r="D54" s="180"/>
      <c r="E54" s="180"/>
      <c r="F54" s="180"/>
      <c r="G54" s="180"/>
      <c r="H54" s="180"/>
      <c r="I54" s="180"/>
    </row>
    <row r="55" spans="1:9" x14ac:dyDescent="0.25">
      <c r="A55" s="180"/>
      <c r="B55" s="180"/>
      <c r="C55" s="180"/>
      <c r="D55" s="180"/>
      <c r="E55" s="180"/>
      <c r="F55" s="180"/>
      <c r="G55" s="180"/>
      <c r="H55" s="180"/>
      <c r="I55" s="180"/>
    </row>
    <row r="56" spans="1:9" x14ac:dyDescent="0.25">
      <c r="A56" s="180"/>
      <c r="B56" s="180"/>
      <c r="C56" s="180"/>
      <c r="D56" s="180"/>
      <c r="E56" s="180"/>
      <c r="F56" s="180"/>
      <c r="G56" s="180"/>
      <c r="H56" s="180"/>
      <c r="I56" s="180"/>
    </row>
    <row r="57" spans="1:9" x14ac:dyDescent="0.25">
      <c r="A57" s="180"/>
      <c r="B57" s="180"/>
      <c r="C57" s="180"/>
      <c r="D57" s="180"/>
      <c r="E57" s="180"/>
      <c r="F57" s="180"/>
      <c r="G57" s="180"/>
      <c r="H57" s="180"/>
      <c r="I57" s="180"/>
    </row>
    <row r="58" spans="1:9" x14ac:dyDescent="0.25">
      <c r="A58" s="180"/>
      <c r="B58" s="180"/>
      <c r="C58" s="180"/>
      <c r="D58" s="180"/>
      <c r="E58" s="180"/>
      <c r="F58" s="180"/>
      <c r="G58" s="180"/>
      <c r="H58" s="180"/>
      <c r="I58" s="180"/>
    </row>
    <row r="59" spans="1:9" x14ac:dyDescent="0.25">
      <c r="A59" s="180"/>
      <c r="B59" s="180"/>
      <c r="C59" s="180"/>
      <c r="D59" s="180"/>
      <c r="E59" s="180"/>
      <c r="F59" s="180"/>
      <c r="G59" s="180"/>
      <c r="H59" s="180"/>
      <c r="I59" s="180"/>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18:B18"/>
    <mergeCell ref="A33:B33"/>
    <mergeCell ref="A7:B7"/>
    <mergeCell ref="A49:B49"/>
    <mergeCell ref="A50:B50"/>
    <mergeCell ref="A45:B45"/>
    <mergeCell ref="A46:B46"/>
    <mergeCell ref="A47:B47"/>
    <mergeCell ref="A48:B48"/>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509A-3472-4BA4-9FDF-95C255D91E21}">
  <dimension ref="A1:AGE29"/>
  <sheetViews>
    <sheetView tabSelected="1" zoomScale="80" zoomScaleNormal="80" workbookViewId="0">
      <selection activeCell="E30" sqref="E30"/>
    </sheetView>
  </sheetViews>
  <sheetFormatPr baseColWidth="10" defaultColWidth="11.42578125" defaultRowHeight="15" x14ac:dyDescent="0.25"/>
  <cols>
    <col min="1" max="1" width="9.7109375" style="161" customWidth="1"/>
    <col min="2" max="2" width="14.140625" style="161" customWidth="1"/>
    <col min="3" max="3" width="25.140625" style="161" customWidth="1"/>
    <col min="4" max="4" width="41.28515625" style="161" customWidth="1"/>
    <col min="5" max="5" width="26.42578125" style="179" customWidth="1"/>
    <col min="6" max="6" width="25.5703125" style="179" customWidth="1"/>
    <col min="7" max="7" width="14.5703125" style="161" customWidth="1"/>
    <col min="8" max="8" width="23.28515625" style="161" customWidth="1"/>
    <col min="9" max="9" width="23.42578125" style="161" customWidth="1"/>
    <col min="10" max="10" width="29.28515625" style="161" customWidth="1"/>
    <col min="11" max="11" width="17" style="161" customWidth="1"/>
    <col min="12" max="12" width="14.7109375" style="161" customWidth="1"/>
    <col min="13" max="13" width="11.42578125" style="161"/>
    <col min="14" max="14" width="8.28515625" style="161" customWidth="1"/>
    <col min="15" max="15" width="12.42578125" style="161" customWidth="1"/>
    <col min="16" max="16" width="25.42578125" style="161" customWidth="1"/>
    <col min="17" max="20" width="11.42578125" style="161"/>
    <col min="21" max="21" width="37.42578125" style="161" customWidth="1"/>
    <col min="22" max="22" width="14.42578125" style="273" customWidth="1"/>
    <col min="23" max="23" width="14" style="161" customWidth="1"/>
    <col min="24" max="24" width="17" style="161" customWidth="1"/>
    <col min="25" max="25" width="19" style="161" customWidth="1"/>
    <col min="26" max="26" width="16.85546875" style="161" customWidth="1"/>
    <col min="27" max="27" width="14.85546875" style="273" customWidth="1"/>
    <col min="28" max="29" width="16.7109375" style="273" customWidth="1"/>
    <col min="30" max="30" width="13.7109375" style="161" customWidth="1"/>
    <col min="31" max="33" width="11.42578125" style="161"/>
    <col min="34" max="34" width="10.7109375" style="161" customWidth="1"/>
    <col min="35" max="35" width="10" style="161" customWidth="1"/>
    <col min="36" max="38" width="11.42578125" style="161"/>
    <col min="39" max="39" width="11.42578125" style="229"/>
    <col min="40" max="40" width="15" style="161" customWidth="1"/>
    <col min="41" max="41" width="14" style="161" bestFit="1" customWidth="1"/>
    <col min="42" max="42" width="14" style="230" customWidth="1"/>
    <col min="43" max="43" width="16.140625" style="161" customWidth="1"/>
    <col min="44" max="44" width="18" style="161" customWidth="1"/>
    <col min="45" max="45" width="14.42578125" style="232" customWidth="1"/>
    <col min="46" max="46" width="16.28515625" style="161" customWidth="1"/>
    <col min="47" max="47" width="22.42578125" style="161" customWidth="1"/>
    <col min="48" max="48" width="23.7109375" style="161" customWidth="1"/>
    <col min="49" max="16384" width="11.42578125" style="161"/>
  </cols>
  <sheetData>
    <row r="1" spans="1:863" s="236" customFormat="1" ht="22.5" customHeight="1" x14ac:dyDescent="0.25">
      <c r="A1" s="376"/>
      <c r="B1" s="377"/>
      <c r="C1" s="382" t="s">
        <v>237</v>
      </c>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239" t="s">
        <v>297</v>
      </c>
      <c r="AV1" s="240" t="s">
        <v>300</v>
      </c>
    </row>
    <row r="2" spans="1:863" s="236" customFormat="1" ht="18" customHeight="1" x14ac:dyDescent="0.25">
      <c r="A2" s="378"/>
      <c r="B2" s="379"/>
      <c r="C2" s="384"/>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241" t="s">
        <v>298</v>
      </c>
      <c r="AV2" s="242">
        <v>1</v>
      </c>
    </row>
    <row r="3" spans="1:863" ht="22.5" customHeight="1" thickBot="1" x14ac:dyDescent="0.3">
      <c r="A3" s="380"/>
      <c r="B3" s="381"/>
      <c r="C3" s="386"/>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243" t="s">
        <v>299</v>
      </c>
      <c r="AV3" s="244">
        <v>44531</v>
      </c>
      <c r="DI3" s="179"/>
      <c r="DJ3" s="179"/>
      <c r="DK3" s="179"/>
      <c r="DL3" s="179"/>
      <c r="DM3" s="179"/>
      <c r="DN3" s="179"/>
      <c r="DO3" s="179"/>
      <c r="DP3" s="179"/>
      <c r="DQ3" s="179"/>
      <c r="DR3" s="179"/>
      <c r="DS3" s="179"/>
      <c r="DT3" s="179"/>
      <c r="DU3" s="179"/>
      <c r="DV3" s="179"/>
      <c r="DW3" s="179"/>
      <c r="DX3" s="179"/>
      <c r="DY3" s="179"/>
      <c r="DZ3" s="179"/>
      <c r="EA3" s="179"/>
      <c r="EB3" s="179"/>
      <c r="EC3" s="179"/>
      <c r="ED3" s="179"/>
      <c r="EE3" s="179"/>
      <c r="EF3" s="179"/>
      <c r="EG3" s="179"/>
      <c r="EH3" s="179"/>
      <c r="EI3" s="179"/>
      <c r="EJ3" s="179"/>
      <c r="EK3" s="179"/>
      <c r="EL3" s="179"/>
      <c r="EM3" s="179"/>
      <c r="EN3" s="179"/>
      <c r="EO3" s="179"/>
      <c r="EP3" s="179"/>
      <c r="EQ3" s="179"/>
      <c r="ER3" s="179"/>
      <c r="ES3" s="179"/>
      <c r="ET3" s="179"/>
      <c r="EU3" s="179"/>
      <c r="EV3" s="179"/>
      <c r="EW3" s="179"/>
      <c r="EX3" s="179"/>
      <c r="EY3" s="179"/>
      <c r="EZ3" s="179"/>
      <c r="FA3" s="179"/>
      <c r="FB3" s="179"/>
      <c r="FC3" s="179"/>
      <c r="FD3" s="179"/>
      <c r="FE3" s="179"/>
      <c r="FF3" s="179"/>
      <c r="FG3" s="179"/>
      <c r="FH3" s="179"/>
      <c r="FI3" s="179"/>
      <c r="FJ3" s="179"/>
      <c r="FK3" s="179"/>
      <c r="FL3" s="179"/>
      <c r="FM3" s="179"/>
      <c r="FN3" s="179"/>
      <c r="FO3" s="179"/>
      <c r="FP3" s="179"/>
      <c r="FQ3" s="179"/>
      <c r="FR3" s="179"/>
      <c r="FS3" s="179"/>
      <c r="FT3" s="179"/>
      <c r="FU3" s="179"/>
      <c r="FV3" s="179"/>
      <c r="FW3" s="179"/>
      <c r="FX3" s="179"/>
      <c r="FY3" s="179"/>
      <c r="FZ3" s="179"/>
      <c r="GA3" s="179"/>
      <c r="GB3" s="179"/>
      <c r="GC3" s="179"/>
      <c r="GD3" s="179"/>
      <c r="GE3" s="179"/>
      <c r="GF3" s="179"/>
      <c r="GG3" s="179"/>
      <c r="GH3" s="179"/>
      <c r="GI3" s="179"/>
      <c r="GJ3" s="179"/>
      <c r="GK3" s="179"/>
      <c r="GL3" s="179"/>
      <c r="GM3" s="179"/>
      <c r="GN3" s="179"/>
      <c r="GO3" s="179"/>
      <c r="GP3" s="179"/>
      <c r="GQ3" s="179"/>
      <c r="GR3" s="179"/>
      <c r="GS3" s="179"/>
      <c r="GT3" s="179"/>
      <c r="GU3" s="179"/>
      <c r="GV3" s="179"/>
      <c r="GW3" s="179"/>
      <c r="GX3" s="179"/>
      <c r="GY3" s="179"/>
      <c r="GZ3" s="179"/>
      <c r="HA3" s="179"/>
      <c r="HB3" s="179"/>
      <c r="HC3" s="179"/>
      <c r="HD3" s="179"/>
      <c r="HE3" s="179"/>
      <c r="HF3" s="179"/>
      <c r="HG3" s="179"/>
      <c r="HH3" s="179"/>
      <c r="HI3" s="179"/>
      <c r="HJ3" s="179"/>
      <c r="HK3" s="179"/>
      <c r="HL3" s="179"/>
      <c r="HM3" s="179"/>
      <c r="HN3" s="179"/>
      <c r="HO3" s="179"/>
      <c r="HP3" s="179"/>
      <c r="HQ3" s="179"/>
      <c r="HR3" s="179"/>
      <c r="HS3" s="179"/>
      <c r="HT3" s="179"/>
      <c r="HU3" s="179"/>
      <c r="HV3" s="179"/>
      <c r="HW3" s="179"/>
      <c r="HX3" s="179"/>
      <c r="HY3" s="179"/>
      <c r="HZ3" s="179"/>
      <c r="IA3" s="179"/>
      <c r="IB3" s="179"/>
      <c r="IC3" s="179"/>
      <c r="ID3" s="179"/>
      <c r="IE3" s="179"/>
      <c r="IF3" s="179"/>
      <c r="IG3" s="179"/>
      <c r="IH3" s="179"/>
      <c r="II3" s="179"/>
      <c r="IJ3" s="179"/>
      <c r="IK3" s="179"/>
      <c r="IL3" s="179"/>
      <c r="IM3" s="179"/>
      <c r="IN3" s="179"/>
      <c r="IO3" s="179"/>
      <c r="IP3" s="179"/>
      <c r="IQ3" s="179"/>
      <c r="IR3" s="179"/>
      <c r="IS3" s="179"/>
      <c r="IT3" s="179"/>
      <c r="IU3" s="179"/>
      <c r="IV3" s="179"/>
      <c r="IW3" s="179"/>
      <c r="IX3" s="179"/>
      <c r="IY3" s="179"/>
      <c r="IZ3" s="179"/>
      <c r="JA3" s="179"/>
      <c r="JB3" s="179"/>
      <c r="JC3" s="179"/>
      <c r="JD3" s="179"/>
      <c r="JE3" s="179"/>
      <c r="JF3" s="179"/>
      <c r="JG3" s="179"/>
      <c r="JH3" s="179"/>
      <c r="JI3" s="179"/>
      <c r="JJ3" s="179"/>
      <c r="JK3" s="179"/>
      <c r="JL3" s="179"/>
      <c r="JM3" s="179"/>
      <c r="JN3" s="179"/>
      <c r="JO3" s="179"/>
      <c r="JP3" s="179"/>
      <c r="JQ3" s="179"/>
      <c r="JR3" s="179"/>
      <c r="JS3" s="179"/>
      <c r="JT3" s="179"/>
      <c r="JU3" s="179"/>
      <c r="JV3" s="179"/>
      <c r="JW3" s="179"/>
      <c r="JX3" s="179"/>
      <c r="JY3" s="179"/>
      <c r="JZ3" s="179"/>
      <c r="KA3" s="179"/>
      <c r="KB3" s="179"/>
      <c r="KC3" s="179"/>
      <c r="KD3" s="179"/>
      <c r="KE3" s="179"/>
      <c r="KF3" s="179"/>
      <c r="KG3" s="179"/>
      <c r="KH3" s="179"/>
      <c r="KI3" s="179"/>
      <c r="KJ3" s="179"/>
      <c r="KK3" s="179"/>
      <c r="KL3" s="179"/>
      <c r="KM3" s="179"/>
      <c r="KN3" s="179"/>
      <c r="KO3" s="179"/>
      <c r="KP3" s="179"/>
      <c r="KQ3" s="179"/>
      <c r="KR3" s="179"/>
      <c r="KS3" s="179"/>
      <c r="KT3" s="179"/>
      <c r="KU3" s="179"/>
      <c r="KV3" s="179"/>
      <c r="KW3" s="179"/>
      <c r="KX3" s="179"/>
      <c r="KY3" s="179"/>
      <c r="KZ3" s="179"/>
      <c r="LA3" s="179"/>
      <c r="LB3" s="179"/>
      <c r="LC3" s="179"/>
      <c r="LD3" s="179"/>
      <c r="LE3" s="179"/>
      <c r="LF3" s="179"/>
      <c r="LG3" s="179"/>
      <c r="LH3" s="179"/>
      <c r="LI3" s="179"/>
      <c r="LJ3" s="179"/>
      <c r="LK3" s="179"/>
      <c r="LL3" s="179"/>
      <c r="LM3" s="179"/>
      <c r="LN3" s="179"/>
      <c r="LO3" s="179"/>
      <c r="LP3" s="179"/>
      <c r="LQ3" s="179"/>
      <c r="LR3" s="179"/>
      <c r="LS3" s="179"/>
      <c r="LT3" s="179"/>
      <c r="LU3" s="179"/>
      <c r="LV3" s="179"/>
      <c r="LW3" s="179"/>
      <c r="LX3" s="179"/>
      <c r="LY3" s="179"/>
      <c r="LZ3" s="179"/>
      <c r="MA3" s="179"/>
      <c r="MB3" s="179"/>
      <c r="MC3" s="179"/>
      <c r="MD3" s="179"/>
      <c r="ME3" s="179"/>
      <c r="MF3" s="179"/>
      <c r="MG3" s="179"/>
      <c r="MH3" s="179"/>
      <c r="MI3" s="179"/>
      <c r="MJ3" s="179"/>
      <c r="MK3" s="179"/>
      <c r="ML3" s="179"/>
      <c r="MM3" s="179"/>
      <c r="MN3" s="179"/>
      <c r="MO3" s="179"/>
      <c r="MP3" s="179"/>
      <c r="MQ3" s="179"/>
      <c r="MR3" s="179"/>
      <c r="MS3" s="179"/>
      <c r="MT3" s="179"/>
      <c r="MU3" s="179"/>
      <c r="MV3" s="179"/>
      <c r="MW3" s="179"/>
      <c r="MX3" s="179"/>
      <c r="MY3" s="179"/>
      <c r="MZ3" s="179"/>
      <c r="NA3" s="179"/>
      <c r="NB3" s="179"/>
      <c r="NC3" s="179"/>
      <c r="ND3" s="179"/>
      <c r="NE3" s="179"/>
      <c r="NF3" s="179"/>
      <c r="NG3" s="179"/>
      <c r="NH3" s="179"/>
      <c r="NI3" s="179"/>
      <c r="NJ3" s="179"/>
      <c r="NK3" s="179"/>
      <c r="NL3" s="179"/>
      <c r="NM3" s="179"/>
      <c r="NN3" s="179"/>
      <c r="NO3" s="179"/>
      <c r="NP3" s="179"/>
      <c r="NQ3" s="179"/>
      <c r="NR3" s="179"/>
      <c r="NS3" s="179"/>
      <c r="NT3" s="179"/>
      <c r="NU3" s="179"/>
      <c r="NV3" s="179"/>
      <c r="NW3" s="179"/>
      <c r="NX3" s="179"/>
      <c r="NY3" s="179"/>
      <c r="NZ3" s="179"/>
      <c r="OA3" s="179"/>
      <c r="OB3" s="179"/>
      <c r="OC3" s="179"/>
      <c r="OD3" s="179"/>
      <c r="OE3" s="179"/>
      <c r="OF3" s="179"/>
      <c r="OG3" s="179"/>
      <c r="OH3" s="179"/>
      <c r="OI3" s="179"/>
      <c r="OJ3" s="179"/>
      <c r="OK3" s="179"/>
      <c r="OL3" s="179"/>
      <c r="OM3" s="179"/>
      <c r="ON3" s="179"/>
      <c r="OO3" s="179"/>
      <c r="OP3" s="179"/>
      <c r="OQ3" s="179"/>
      <c r="OR3" s="179"/>
      <c r="OS3" s="179"/>
      <c r="OT3" s="179"/>
      <c r="OU3" s="179"/>
      <c r="OV3" s="179"/>
      <c r="OW3" s="179"/>
      <c r="OX3" s="179"/>
      <c r="OY3" s="179"/>
      <c r="OZ3" s="179"/>
      <c r="PA3" s="179"/>
      <c r="PB3" s="179"/>
      <c r="PC3" s="179"/>
      <c r="PD3" s="179"/>
      <c r="PE3" s="179"/>
      <c r="PF3" s="179"/>
      <c r="PG3" s="179"/>
      <c r="PH3" s="179"/>
      <c r="PI3" s="179"/>
      <c r="PJ3" s="179"/>
      <c r="PK3" s="179"/>
      <c r="PL3" s="179"/>
      <c r="PM3" s="179"/>
      <c r="PN3" s="179"/>
      <c r="PO3" s="179"/>
      <c r="PP3" s="179"/>
      <c r="PQ3" s="179"/>
      <c r="PR3" s="179"/>
      <c r="PS3" s="179"/>
      <c r="PT3" s="179"/>
      <c r="PU3" s="179"/>
      <c r="PV3" s="179"/>
      <c r="PW3" s="179"/>
      <c r="PX3" s="179"/>
      <c r="PY3" s="179"/>
      <c r="PZ3" s="179"/>
      <c r="QA3" s="179"/>
      <c r="QB3" s="179"/>
      <c r="QC3" s="179"/>
      <c r="QD3" s="179"/>
      <c r="QE3" s="179"/>
      <c r="QF3" s="179"/>
      <c r="QG3" s="179"/>
      <c r="QH3" s="179"/>
      <c r="QI3" s="179"/>
      <c r="QJ3" s="179"/>
      <c r="QK3" s="179"/>
      <c r="QL3" s="179"/>
      <c r="QM3" s="179"/>
      <c r="QN3" s="179"/>
      <c r="QO3" s="179"/>
      <c r="QP3" s="179"/>
      <c r="QQ3" s="179"/>
      <c r="QR3" s="179"/>
      <c r="QS3" s="179"/>
      <c r="QT3" s="179"/>
      <c r="QU3" s="179"/>
      <c r="QV3" s="179"/>
      <c r="QW3" s="179"/>
      <c r="QX3" s="179"/>
      <c r="QY3" s="179"/>
      <c r="QZ3" s="179"/>
      <c r="RA3" s="179"/>
      <c r="RB3" s="179"/>
      <c r="RC3" s="179"/>
      <c r="RD3" s="179"/>
      <c r="RE3" s="179"/>
      <c r="RF3" s="179"/>
      <c r="RG3" s="179"/>
      <c r="RH3" s="179"/>
      <c r="RI3" s="179"/>
      <c r="RJ3" s="179"/>
      <c r="RK3" s="179"/>
      <c r="RL3" s="179"/>
      <c r="RM3" s="179"/>
      <c r="RN3" s="179"/>
      <c r="RO3" s="179"/>
      <c r="RP3" s="179"/>
      <c r="RQ3" s="179"/>
      <c r="RR3" s="179"/>
      <c r="RS3" s="179"/>
      <c r="RT3" s="179"/>
      <c r="RU3" s="179"/>
      <c r="RV3" s="179"/>
      <c r="RW3" s="179"/>
      <c r="RX3" s="179"/>
      <c r="RY3" s="179"/>
      <c r="RZ3" s="179"/>
      <c r="SA3" s="179"/>
      <c r="SB3" s="179"/>
      <c r="SC3" s="179"/>
      <c r="SD3" s="179"/>
      <c r="SE3" s="179"/>
      <c r="SF3" s="179"/>
      <c r="SG3" s="179"/>
      <c r="SH3" s="179"/>
      <c r="SI3" s="179"/>
      <c r="SJ3" s="179"/>
      <c r="SK3" s="179"/>
      <c r="SL3" s="179"/>
      <c r="SM3" s="179"/>
      <c r="SN3" s="179"/>
      <c r="SO3" s="179"/>
      <c r="SP3" s="179"/>
      <c r="SQ3" s="179"/>
      <c r="SR3" s="179"/>
      <c r="SS3" s="179"/>
      <c r="ST3" s="179"/>
      <c r="SU3" s="179"/>
      <c r="SV3" s="179"/>
      <c r="SW3" s="179"/>
      <c r="SX3" s="179"/>
      <c r="SY3" s="179"/>
      <c r="SZ3" s="179"/>
      <c r="TA3" s="179"/>
      <c r="TB3" s="179"/>
      <c r="TC3" s="179"/>
      <c r="TD3" s="179"/>
      <c r="TE3" s="179"/>
      <c r="TF3" s="179"/>
      <c r="TG3" s="179"/>
      <c r="TH3" s="179"/>
      <c r="TI3" s="179"/>
      <c r="TJ3" s="179"/>
      <c r="TK3" s="179"/>
      <c r="TL3" s="179"/>
      <c r="TM3" s="179"/>
      <c r="TN3" s="179"/>
      <c r="TO3" s="179"/>
      <c r="TP3" s="179"/>
      <c r="TQ3" s="179"/>
      <c r="TR3" s="179"/>
      <c r="TS3" s="179"/>
      <c r="TT3" s="179"/>
      <c r="TU3" s="179"/>
      <c r="TV3" s="179"/>
      <c r="TW3" s="179"/>
      <c r="TX3" s="179"/>
      <c r="TY3" s="179"/>
      <c r="TZ3" s="179"/>
      <c r="UA3" s="179"/>
      <c r="UB3" s="179"/>
      <c r="UC3" s="179"/>
      <c r="UD3" s="179"/>
      <c r="UE3" s="179"/>
      <c r="UF3" s="179"/>
      <c r="UG3" s="179"/>
      <c r="UH3" s="179"/>
      <c r="UI3" s="179"/>
      <c r="UJ3" s="179"/>
      <c r="UK3" s="179"/>
      <c r="UL3" s="179"/>
      <c r="UM3" s="179"/>
      <c r="UN3" s="179"/>
      <c r="UO3" s="179"/>
      <c r="UP3" s="179"/>
      <c r="UQ3" s="179"/>
      <c r="UR3" s="179"/>
      <c r="US3" s="179"/>
      <c r="UT3" s="179"/>
      <c r="UU3" s="179"/>
      <c r="UV3" s="179"/>
      <c r="UW3" s="179"/>
      <c r="UX3" s="179"/>
      <c r="UY3" s="179"/>
      <c r="UZ3" s="179"/>
      <c r="VA3" s="179"/>
      <c r="VB3" s="179"/>
      <c r="VC3" s="179"/>
      <c r="VD3" s="179"/>
      <c r="VE3" s="179"/>
      <c r="VF3" s="179"/>
      <c r="VG3" s="179"/>
      <c r="VH3" s="179"/>
      <c r="VI3" s="179"/>
      <c r="VJ3" s="179"/>
      <c r="VK3" s="179"/>
      <c r="VL3" s="179"/>
      <c r="VM3" s="179"/>
      <c r="VN3" s="179"/>
      <c r="VO3" s="179"/>
      <c r="VP3" s="179"/>
      <c r="VQ3" s="179"/>
      <c r="VR3" s="179"/>
      <c r="VS3" s="179"/>
      <c r="VT3" s="179"/>
      <c r="VU3" s="179"/>
      <c r="VV3" s="179"/>
      <c r="VW3" s="179"/>
      <c r="VX3" s="179"/>
      <c r="VY3" s="179"/>
      <c r="VZ3" s="179"/>
      <c r="WA3" s="179"/>
      <c r="WB3" s="179"/>
      <c r="WC3" s="179"/>
      <c r="WD3" s="179"/>
      <c r="WE3" s="179"/>
      <c r="WF3" s="179"/>
      <c r="WG3" s="179"/>
      <c r="WH3" s="179"/>
      <c r="WI3" s="179"/>
      <c r="WJ3" s="179"/>
      <c r="WK3" s="179"/>
      <c r="WL3" s="179"/>
      <c r="WM3" s="179"/>
      <c r="WN3" s="179"/>
      <c r="WO3" s="179"/>
      <c r="WP3" s="179"/>
      <c r="WQ3" s="179"/>
      <c r="WR3" s="179"/>
      <c r="WS3" s="179"/>
      <c r="WT3" s="179"/>
      <c r="WU3" s="179"/>
      <c r="WV3" s="179"/>
      <c r="WW3" s="179"/>
      <c r="WX3" s="179"/>
      <c r="WY3" s="179"/>
      <c r="WZ3" s="179"/>
      <c r="XA3" s="179"/>
      <c r="XB3" s="179"/>
      <c r="XC3" s="179"/>
      <c r="XD3" s="179"/>
      <c r="XE3" s="179"/>
      <c r="XF3" s="179"/>
      <c r="XG3" s="179"/>
      <c r="XH3" s="179"/>
      <c r="XI3" s="179"/>
      <c r="XJ3" s="179"/>
      <c r="XK3" s="179"/>
      <c r="XL3" s="179"/>
      <c r="XM3" s="179"/>
      <c r="XN3" s="179"/>
      <c r="XO3" s="179"/>
      <c r="XP3" s="179"/>
      <c r="XQ3" s="179"/>
      <c r="XR3" s="179"/>
      <c r="XS3" s="179"/>
      <c r="XT3" s="179"/>
      <c r="XU3" s="179"/>
      <c r="XV3" s="179"/>
      <c r="XW3" s="179"/>
      <c r="XX3" s="179"/>
      <c r="XY3" s="179"/>
      <c r="XZ3" s="179"/>
      <c r="YA3" s="179"/>
      <c r="YB3" s="179"/>
      <c r="YC3" s="179"/>
      <c r="YD3" s="179"/>
      <c r="YE3" s="179"/>
      <c r="YF3" s="179"/>
      <c r="YG3" s="179"/>
      <c r="YH3" s="179"/>
      <c r="YI3" s="179"/>
      <c r="YJ3" s="179"/>
      <c r="YK3" s="179"/>
      <c r="YL3" s="179"/>
      <c r="YM3" s="179"/>
      <c r="YN3" s="179"/>
      <c r="YO3" s="179"/>
      <c r="YP3" s="179"/>
      <c r="YQ3" s="179"/>
      <c r="YR3" s="179"/>
      <c r="YS3" s="179"/>
      <c r="YT3" s="179"/>
      <c r="YU3" s="179"/>
      <c r="YV3" s="179"/>
      <c r="YW3" s="179"/>
      <c r="YX3" s="179"/>
      <c r="YY3" s="179"/>
      <c r="YZ3" s="179"/>
      <c r="ZA3" s="179"/>
      <c r="ZB3" s="179"/>
      <c r="ZC3" s="179"/>
      <c r="ZD3" s="179"/>
      <c r="ZE3" s="179"/>
      <c r="ZF3" s="179"/>
      <c r="ZG3" s="179"/>
      <c r="ZH3" s="179"/>
      <c r="ZI3" s="179"/>
      <c r="ZJ3" s="179"/>
      <c r="ZK3" s="179"/>
      <c r="ZL3" s="179"/>
      <c r="ZM3" s="179"/>
      <c r="ZN3" s="179"/>
      <c r="ZO3" s="179"/>
      <c r="ZP3" s="179"/>
      <c r="ZQ3" s="179"/>
      <c r="ZR3" s="179"/>
      <c r="ZS3" s="179"/>
      <c r="ZT3" s="179"/>
      <c r="ZU3" s="179"/>
      <c r="ZV3" s="179"/>
      <c r="ZW3" s="179"/>
      <c r="ZX3" s="179"/>
      <c r="ZY3" s="179"/>
      <c r="ZZ3" s="179"/>
      <c r="AAA3" s="179"/>
      <c r="AAB3" s="179"/>
      <c r="AAC3" s="179"/>
      <c r="AAD3" s="179"/>
      <c r="AAE3" s="179"/>
      <c r="AAF3" s="179"/>
      <c r="AAG3" s="179"/>
      <c r="AAH3" s="179"/>
      <c r="AAI3" s="179"/>
      <c r="AAJ3" s="179"/>
      <c r="AAK3" s="179"/>
      <c r="AAL3" s="179"/>
      <c r="AAM3" s="179"/>
      <c r="AAN3" s="179"/>
      <c r="AAO3" s="179"/>
      <c r="AAP3" s="179"/>
      <c r="AAQ3" s="179"/>
      <c r="AAR3" s="179"/>
      <c r="AAS3" s="179"/>
      <c r="AAT3" s="179"/>
      <c r="AAU3" s="179"/>
      <c r="AAV3" s="179"/>
      <c r="AAW3" s="179"/>
      <c r="AAX3" s="179"/>
      <c r="AAY3" s="179"/>
      <c r="AAZ3" s="179"/>
      <c r="ABA3" s="179"/>
      <c r="ABB3" s="179"/>
      <c r="ABC3" s="179"/>
      <c r="ABD3" s="179"/>
      <c r="ABE3" s="179"/>
      <c r="ABF3" s="179"/>
      <c r="ABG3" s="179"/>
      <c r="ABH3" s="179"/>
      <c r="ABI3" s="179"/>
      <c r="ABJ3" s="179"/>
      <c r="ABK3" s="179"/>
      <c r="ABL3" s="179"/>
      <c r="ABM3" s="179"/>
      <c r="ABN3" s="179"/>
      <c r="ABO3" s="179"/>
      <c r="ABP3" s="179"/>
      <c r="ABQ3" s="179"/>
      <c r="ABR3" s="179"/>
      <c r="ABS3" s="179"/>
      <c r="ABT3" s="179"/>
      <c r="ABU3" s="179"/>
      <c r="ABV3" s="179"/>
      <c r="ABW3" s="179"/>
      <c r="ABX3" s="179"/>
      <c r="ABY3" s="179"/>
      <c r="ABZ3" s="179"/>
      <c r="ACA3" s="179"/>
      <c r="ACB3" s="179"/>
      <c r="ACC3" s="179"/>
      <c r="ACD3" s="179"/>
      <c r="ACE3" s="179"/>
      <c r="ACF3" s="179"/>
      <c r="ACG3" s="179"/>
      <c r="ACH3" s="179"/>
      <c r="ACI3" s="179"/>
      <c r="ACJ3" s="179"/>
      <c r="ACK3" s="179"/>
      <c r="ACL3" s="179"/>
      <c r="ACM3" s="179"/>
      <c r="ACN3" s="179"/>
      <c r="ACO3" s="179"/>
      <c r="ACP3" s="179"/>
      <c r="ACQ3" s="179"/>
      <c r="ACR3" s="179"/>
      <c r="ACS3" s="179"/>
      <c r="ACT3" s="179"/>
      <c r="ACU3" s="179"/>
      <c r="ACV3" s="179"/>
      <c r="ACW3" s="179"/>
      <c r="ACX3" s="179"/>
      <c r="ACY3" s="179"/>
      <c r="ACZ3" s="179"/>
      <c r="ADA3" s="179"/>
      <c r="ADB3" s="179"/>
      <c r="ADC3" s="179"/>
      <c r="ADD3" s="179"/>
      <c r="ADE3" s="179"/>
      <c r="ADF3" s="179"/>
      <c r="ADG3" s="179"/>
      <c r="ADH3" s="179"/>
      <c r="ADI3" s="179"/>
      <c r="ADJ3" s="179"/>
      <c r="ADK3" s="179"/>
      <c r="ADL3" s="179"/>
      <c r="ADM3" s="179"/>
      <c r="ADN3" s="179"/>
      <c r="ADO3" s="179"/>
      <c r="ADP3" s="179"/>
      <c r="ADQ3" s="179"/>
      <c r="ADR3" s="179"/>
      <c r="ADS3" s="179"/>
      <c r="ADT3" s="179"/>
      <c r="ADU3" s="179"/>
      <c r="ADV3" s="179"/>
      <c r="ADW3" s="179"/>
      <c r="ADX3" s="179"/>
      <c r="ADY3" s="179"/>
      <c r="ADZ3" s="179"/>
      <c r="AEA3" s="179"/>
      <c r="AEB3" s="179"/>
      <c r="AEC3" s="179"/>
      <c r="AED3" s="179"/>
      <c r="AEE3" s="179"/>
      <c r="AEF3" s="179"/>
      <c r="AEG3" s="179"/>
      <c r="AEH3" s="179"/>
      <c r="AEI3" s="179"/>
      <c r="AEJ3" s="179"/>
      <c r="AEK3" s="179"/>
      <c r="AEL3" s="179"/>
      <c r="AEM3" s="179"/>
      <c r="AEN3" s="179"/>
      <c r="AEO3" s="179"/>
      <c r="AEP3" s="179"/>
      <c r="AEQ3" s="179"/>
      <c r="AER3" s="179"/>
      <c r="AES3" s="179"/>
      <c r="AET3" s="179"/>
      <c r="AEU3" s="179"/>
      <c r="AEV3" s="179"/>
      <c r="AEW3" s="179"/>
      <c r="AEX3" s="179"/>
      <c r="AEY3" s="179"/>
      <c r="AEZ3" s="179"/>
      <c r="AFA3" s="179"/>
      <c r="AFB3" s="179"/>
      <c r="AFC3" s="179"/>
      <c r="AFD3" s="179"/>
      <c r="AFE3" s="179"/>
      <c r="AFF3" s="179"/>
      <c r="AFG3" s="179"/>
      <c r="AFH3" s="179"/>
      <c r="AFI3" s="179"/>
      <c r="AFJ3" s="179"/>
      <c r="AFK3" s="179"/>
      <c r="AFL3" s="179"/>
      <c r="AFM3" s="179"/>
      <c r="AFN3" s="179"/>
      <c r="AFO3" s="179"/>
      <c r="AFP3" s="179"/>
      <c r="AFQ3" s="179"/>
      <c r="AFR3" s="179"/>
      <c r="AFS3" s="179"/>
      <c r="AFT3" s="179"/>
      <c r="AFU3" s="179"/>
      <c r="AFV3" s="179"/>
      <c r="AFW3" s="179"/>
      <c r="AFX3" s="179"/>
      <c r="AFY3" s="179"/>
      <c r="AFZ3" s="179"/>
      <c r="AGA3" s="179"/>
      <c r="AGB3" s="179"/>
      <c r="AGC3" s="179"/>
      <c r="AGD3" s="179"/>
      <c r="AGE3" s="179"/>
    </row>
    <row r="4" spans="1:863" s="193" customFormat="1" ht="16.5" thickBot="1" x14ac:dyDescent="0.3">
      <c r="A4" s="291" t="s">
        <v>295</v>
      </c>
      <c r="B4" s="292"/>
      <c r="C4" s="292"/>
      <c r="D4" s="292"/>
      <c r="E4" s="292"/>
      <c r="F4" s="292"/>
      <c r="G4" s="292"/>
      <c r="H4" s="292"/>
      <c r="I4" s="292"/>
      <c r="J4" s="292"/>
      <c r="K4" s="292"/>
      <c r="L4" s="293"/>
      <c r="M4" s="291" t="s">
        <v>165</v>
      </c>
      <c r="N4" s="292"/>
      <c r="O4" s="292"/>
      <c r="P4" s="292"/>
      <c r="Q4" s="292"/>
      <c r="R4" s="292"/>
      <c r="S4" s="293"/>
      <c r="T4" s="291" t="s">
        <v>177</v>
      </c>
      <c r="U4" s="292"/>
      <c r="V4" s="292"/>
      <c r="W4" s="292"/>
      <c r="X4" s="292"/>
      <c r="Y4" s="292"/>
      <c r="Z4" s="292"/>
      <c r="AA4" s="292"/>
      <c r="AB4" s="292"/>
      <c r="AC4" s="292"/>
      <c r="AD4" s="292"/>
      <c r="AE4" s="292"/>
      <c r="AF4" s="292"/>
      <c r="AG4" s="293"/>
      <c r="AH4" s="291" t="s">
        <v>166</v>
      </c>
      <c r="AI4" s="292"/>
      <c r="AJ4" s="292"/>
      <c r="AK4" s="292"/>
      <c r="AL4" s="292"/>
      <c r="AM4" s="294"/>
      <c r="AN4" s="293"/>
      <c r="AO4" s="291" t="s">
        <v>167</v>
      </c>
      <c r="AP4" s="295"/>
      <c r="AQ4" s="292"/>
      <c r="AR4" s="292"/>
      <c r="AS4" s="292"/>
      <c r="AT4" s="292"/>
      <c r="AU4" s="296"/>
      <c r="AV4" s="388" t="s">
        <v>286</v>
      </c>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c r="HQ4" s="192"/>
      <c r="HR4" s="192"/>
      <c r="HS4" s="192"/>
      <c r="HT4" s="192"/>
      <c r="HU4" s="192"/>
      <c r="HV4" s="192"/>
      <c r="HW4" s="192"/>
      <c r="HX4" s="192"/>
      <c r="HY4" s="192"/>
      <c r="HZ4" s="192"/>
      <c r="IA4" s="192"/>
      <c r="IB4" s="192"/>
      <c r="IC4" s="192"/>
      <c r="ID4" s="192"/>
      <c r="IE4" s="192"/>
      <c r="IF4" s="192"/>
      <c r="IG4" s="192"/>
      <c r="IH4" s="192"/>
      <c r="II4" s="192"/>
      <c r="IJ4" s="192"/>
      <c r="IK4" s="192"/>
      <c r="IL4" s="192"/>
      <c r="IM4" s="192"/>
      <c r="IN4" s="192"/>
      <c r="IO4" s="192"/>
      <c r="IP4" s="192"/>
      <c r="IQ4" s="192"/>
      <c r="IR4" s="192"/>
      <c r="IS4" s="192"/>
      <c r="IT4" s="192"/>
      <c r="IU4" s="192"/>
      <c r="IV4" s="192"/>
      <c r="IW4" s="192"/>
      <c r="IX4" s="192"/>
      <c r="IY4" s="192"/>
      <c r="IZ4" s="192"/>
      <c r="JA4" s="192"/>
      <c r="JB4" s="192"/>
      <c r="JC4" s="192"/>
      <c r="JD4" s="192"/>
      <c r="JE4" s="192"/>
      <c r="JF4" s="192"/>
      <c r="JG4" s="192"/>
      <c r="JH4" s="192"/>
      <c r="JI4" s="192"/>
      <c r="JJ4" s="192"/>
      <c r="JK4" s="192"/>
      <c r="JL4" s="192"/>
      <c r="JM4" s="192"/>
      <c r="JN4" s="192"/>
      <c r="JO4" s="192"/>
      <c r="JP4" s="192"/>
      <c r="JQ4" s="192"/>
      <c r="JR4" s="192"/>
      <c r="JS4" s="192"/>
      <c r="JT4" s="192"/>
      <c r="JU4" s="192"/>
      <c r="JV4" s="192"/>
      <c r="JW4" s="192"/>
      <c r="JX4" s="192"/>
      <c r="JY4" s="192"/>
      <c r="JZ4" s="192"/>
      <c r="KA4" s="192"/>
      <c r="KB4" s="192"/>
      <c r="KC4" s="192"/>
      <c r="KD4" s="192"/>
      <c r="KE4" s="192"/>
      <c r="KF4" s="192"/>
      <c r="KG4" s="192"/>
      <c r="KH4" s="192"/>
      <c r="KI4" s="192"/>
      <c r="KJ4" s="192"/>
      <c r="KK4" s="192"/>
      <c r="KL4" s="192"/>
      <c r="KM4" s="192"/>
      <c r="KN4" s="192"/>
      <c r="KO4" s="192"/>
      <c r="KP4" s="192"/>
      <c r="KQ4" s="192"/>
      <c r="KR4" s="192"/>
      <c r="KS4" s="192"/>
      <c r="KT4" s="192"/>
      <c r="KU4" s="192"/>
      <c r="KV4" s="192"/>
      <c r="KW4" s="192"/>
      <c r="KX4" s="192"/>
      <c r="KY4" s="192"/>
      <c r="KZ4" s="192"/>
      <c r="LA4" s="192"/>
      <c r="LB4" s="192"/>
      <c r="LC4" s="192"/>
      <c r="LD4" s="192"/>
      <c r="LE4" s="192"/>
      <c r="LF4" s="192"/>
      <c r="LG4" s="192"/>
      <c r="LH4" s="192"/>
      <c r="LI4" s="192"/>
      <c r="LJ4" s="192"/>
      <c r="LK4" s="192"/>
      <c r="LL4" s="192"/>
      <c r="LM4" s="192"/>
      <c r="LN4" s="192"/>
      <c r="LO4" s="192"/>
      <c r="LP4" s="192"/>
      <c r="LQ4" s="192"/>
      <c r="LR4" s="192"/>
      <c r="LS4" s="192"/>
      <c r="LT4" s="192"/>
      <c r="LU4" s="192"/>
      <c r="LV4" s="192"/>
      <c r="LW4" s="192"/>
      <c r="LX4" s="192"/>
      <c r="LY4" s="192"/>
      <c r="LZ4" s="192"/>
      <c r="MA4" s="192"/>
      <c r="MB4" s="192"/>
      <c r="MC4" s="192"/>
      <c r="MD4" s="192"/>
      <c r="ME4" s="192"/>
      <c r="MF4" s="192"/>
      <c r="MG4" s="192"/>
      <c r="MH4" s="192"/>
      <c r="MI4" s="192"/>
      <c r="MJ4" s="192"/>
      <c r="MK4" s="192"/>
      <c r="ML4" s="192"/>
      <c r="MM4" s="192"/>
      <c r="MN4" s="192"/>
      <c r="MO4" s="192"/>
      <c r="MP4" s="192"/>
      <c r="MQ4" s="192"/>
      <c r="MR4" s="192"/>
      <c r="MS4" s="192"/>
      <c r="MT4" s="192"/>
      <c r="MU4" s="192"/>
      <c r="MV4" s="192"/>
      <c r="MW4" s="192"/>
      <c r="MX4" s="192"/>
      <c r="MY4" s="192"/>
      <c r="MZ4" s="192"/>
      <c r="NA4" s="192"/>
      <c r="NB4" s="192"/>
      <c r="NC4" s="192"/>
      <c r="ND4" s="192"/>
      <c r="NE4" s="192"/>
      <c r="NF4" s="192"/>
      <c r="NG4" s="192"/>
      <c r="NH4" s="192"/>
      <c r="NI4" s="192"/>
      <c r="NJ4" s="192"/>
      <c r="NK4" s="192"/>
      <c r="NL4" s="192"/>
      <c r="NM4" s="192"/>
      <c r="NN4" s="192"/>
      <c r="NO4" s="192"/>
      <c r="NP4" s="192"/>
      <c r="NQ4" s="192"/>
      <c r="NR4" s="192"/>
      <c r="NS4" s="192"/>
      <c r="NT4" s="192"/>
      <c r="NU4" s="192"/>
      <c r="NV4" s="192"/>
      <c r="NW4" s="192"/>
      <c r="NX4" s="192"/>
      <c r="NY4" s="192"/>
      <c r="NZ4" s="192"/>
      <c r="OA4" s="192"/>
      <c r="OB4" s="192"/>
      <c r="OC4" s="192"/>
      <c r="OD4" s="192"/>
      <c r="OE4" s="192"/>
      <c r="OF4" s="192"/>
      <c r="OG4" s="192"/>
      <c r="OH4" s="192"/>
      <c r="OI4" s="192"/>
      <c r="OJ4" s="192"/>
      <c r="OK4" s="192"/>
      <c r="OL4" s="192"/>
      <c r="OM4" s="192"/>
      <c r="ON4" s="192"/>
      <c r="OO4" s="192"/>
      <c r="OP4" s="192"/>
      <c r="OQ4" s="192"/>
      <c r="OR4" s="192"/>
      <c r="OS4" s="192"/>
      <c r="OT4" s="192"/>
      <c r="OU4" s="192"/>
      <c r="OV4" s="192"/>
      <c r="OW4" s="192"/>
      <c r="OX4" s="192"/>
      <c r="OY4" s="192"/>
      <c r="OZ4" s="192"/>
      <c r="PA4" s="192"/>
      <c r="PB4" s="192"/>
      <c r="PC4" s="192"/>
      <c r="PD4" s="192"/>
      <c r="PE4" s="192"/>
      <c r="PF4" s="192"/>
      <c r="PG4" s="192"/>
      <c r="PH4" s="192"/>
      <c r="PI4" s="192"/>
      <c r="PJ4" s="192"/>
      <c r="PK4" s="192"/>
      <c r="PL4" s="192"/>
      <c r="PM4" s="192"/>
      <c r="PN4" s="192"/>
      <c r="PO4" s="192"/>
      <c r="PP4" s="192"/>
      <c r="PQ4" s="192"/>
      <c r="PR4" s="192"/>
      <c r="PS4" s="192"/>
      <c r="PT4" s="192"/>
      <c r="PU4" s="192"/>
      <c r="PV4" s="192"/>
      <c r="PW4" s="192"/>
      <c r="PX4" s="192"/>
      <c r="PY4" s="192"/>
      <c r="PZ4" s="192"/>
      <c r="QA4" s="192"/>
      <c r="QB4" s="192"/>
      <c r="QC4" s="192"/>
      <c r="QD4" s="192"/>
      <c r="QE4" s="192"/>
      <c r="QF4" s="192"/>
      <c r="QG4" s="192"/>
      <c r="QH4" s="192"/>
      <c r="QI4" s="192"/>
      <c r="QJ4" s="192"/>
      <c r="QK4" s="192"/>
      <c r="QL4" s="192"/>
      <c r="QM4" s="192"/>
      <c r="QN4" s="192"/>
      <c r="QO4" s="192"/>
      <c r="QP4" s="192"/>
      <c r="QQ4" s="192"/>
      <c r="QR4" s="192"/>
      <c r="QS4" s="192"/>
      <c r="QT4" s="192"/>
      <c r="QU4" s="192"/>
      <c r="QV4" s="192"/>
      <c r="QW4" s="192"/>
      <c r="QX4" s="192"/>
      <c r="QY4" s="192"/>
      <c r="QZ4" s="192"/>
      <c r="RA4" s="192"/>
      <c r="RB4" s="192"/>
      <c r="RC4" s="192"/>
      <c r="RD4" s="192"/>
      <c r="RE4" s="192"/>
      <c r="RF4" s="192"/>
      <c r="RG4" s="192"/>
      <c r="RH4" s="192"/>
      <c r="RI4" s="192"/>
      <c r="RJ4" s="192"/>
      <c r="RK4" s="192"/>
      <c r="RL4" s="192"/>
      <c r="RM4" s="192"/>
      <c r="RN4" s="192"/>
      <c r="RO4" s="192"/>
      <c r="RP4" s="192"/>
      <c r="RQ4" s="192"/>
      <c r="RR4" s="192"/>
      <c r="RS4" s="192"/>
      <c r="RT4" s="192"/>
      <c r="RU4" s="192"/>
      <c r="RV4" s="192"/>
      <c r="RW4" s="192"/>
      <c r="RX4" s="192"/>
      <c r="RY4" s="192"/>
      <c r="RZ4" s="192"/>
      <c r="SA4" s="192"/>
      <c r="SB4" s="192"/>
      <c r="SC4" s="192"/>
      <c r="SD4" s="192"/>
      <c r="SE4" s="192"/>
      <c r="SF4" s="192"/>
      <c r="SG4" s="192"/>
      <c r="SH4" s="192"/>
      <c r="SI4" s="192"/>
      <c r="SJ4" s="192"/>
      <c r="SK4" s="192"/>
      <c r="SL4" s="192"/>
      <c r="SM4" s="192"/>
      <c r="SN4" s="192"/>
      <c r="SO4" s="192"/>
      <c r="SP4" s="192"/>
      <c r="SQ4" s="192"/>
      <c r="SR4" s="192"/>
      <c r="SS4" s="192"/>
      <c r="ST4" s="192"/>
      <c r="SU4" s="192"/>
      <c r="SV4" s="192"/>
      <c r="SW4" s="192"/>
      <c r="SX4" s="192"/>
      <c r="SY4" s="192"/>
      <c r="SZ4" s="192"/>
      <c r="TA4" s="192"/>
      <c r="TB4" s="192"/>
      <c r="TC4" s="192"/>
      <c r="TD4" s="192"/>
      <c r="TE4" s="192"/>
      <c r="TF4" s="192"/>
      <c r="TG4" s="192"/>
      <c r="TH4" s="192"/>
      <c r="TI4" s="192"/>
      <c r="TJ4" s="192"/>
      <c r="TK4" s="192"/>
      <c r="TL4" s="192"/>
      <c r="TM4" s="192"/>
      <c r="TN4" s="192"/>
      <c r="TO4" s="192"/>
      <c r="TP4" s="192"/>
      <c r="TQ4" s="192"/>
      <c r="TR4" s="192"/>
      <c r="TS4" s="192"/>
      <c r="TT4" s="192"/>
      <c r="TU4" s="192"/>
      <c r="TV4" s="192"/>
      <c r="TW4" s="192"/>
      <c r="TX4" s="192"/>
      <c r="TY4" s="192"/>
      <c r="TZ4" s="192"/>
      <c r="UA4" s="192"/>
      <c r="UB4" s="192"/>
      <c r="UC4" s="192"/>
      <c r="UD4" s="192"/>
      <c r="UE4" s="192"/>
      <c r="UF4" s="192"/>
      <c r="UG4" s="192"/>
      <c r="UH4" s="192"/>
      <c r="UI4" s="192"/>
      <c r="UJ4" s="192"/>
      <c r="UK4" s="192"/>
      <c r="UL4" s="192"/>
      <c r="UM4" s="192"/>
      <c r="UN4" s="192"/>
      <c r="UO4" s="192"/>
      <c r="UP4" s="192"/>
      <c r="UQ4" s="192"/>
      <c r="UR4" s="192"/>
      <c r="US4" s="192"/>
      <c r="UT4" s="192"/>
      <c r="UU4" s="192"/>
      <c r="UV4" s="192"/>
      <c r="UW4" s="192"/>
      <c r="UX4" s="192"/>
      <c r="UY4" s="192"/>
      <c r="UZ4" s="192"/>
      <c r="VA4" s="192"/>
      <c r="VB4" s="192"/>
      <c r="VC4" s="192"/>
      <c r="VD4" s="192"/>
      <c r="VE4" s="192"/>
      <c r="VF4" s="192"/>
      <c r="VG4" s="192"/>
      <c r="VH4" s="192"/>
      <c r="VI4" s="192"/>
      <c r="VJ4" s="192"/>
      <c r="VK4" s="192"/>
      <c r="VL4" s="192"/>
      <c r="VM4" s="192"/>
      <c r="VN4" s="192"/>
      <c r="VO4" s="192"/>
      <c r="VP4" s="192"/>
      <c r="VQ4" s="192"/>
      <c r="VR4" s="192"/>
      <c r="VS4" s="192"/>
      <c r="VT4" s="192"/>
      <c r="VU4" s="192"/>
      <c r="VV4" s="192"/>
      <c r="VW4" s="192"/>
      <c r="VX4" s="192"/>
      <c r="VY4" s="192"/>
      <c r="VZ4" s="192"/>
      <c r="WA4" s="192"/>
      <c r="WB4" s="192"/>
      <c r="WC4" s="192"/>
      <c r="WD4" s="192"/>
      <c r="WE4" s="192"/>
      <c r="WF4" s="192"/>
      <c r="WG4" s="192"/>
      <c r="WH4" s="192"/>
      <c r="WI4" s="192"/>
      <c r="WJ4" s="192"/>
      <c r="WK4" s="192"/>
      <c r="WL4" s="192"/>
      <c r="WM4" s="192"/>
      <c r="WN4" s="192"/>
      <c r="WO4" s="192"/>
      <c r="WP4" s="192"/>
      <c r="WQ4" s="192"/>
      <c r="WR4" s="192"/>
      <c r="WS4" s="192"/>
      <c r="WT4" s="192"/>
      <c r="WU4" s="192"/>
      <c r="WV4" s="192"/>
      <c r="WW4" s="192"/>
      <c r="WX4" s="192"/>
      <c r="WY4" s="192"/>
      <c r="WZ4" s="192"/>
      <c r="XA4" s="192"/>
      <c r="XB4" s="192"/>
      <c r="XC4" s="192"/>
      <c r="XD4" s="192"/>
      <c r="XE4" s="192"/>
      <c r="XF4" s="192"/>
      <c r="XG4" s="192"/>
      <c r="XH4" s="192"/>
      <c r="XI4" s="192"/>
      <c r="XJ4" s="192"/>
      <c r="XK4" s="192"/>
      <c r="XL4" s="192"/>
      <c r="XM4" s="192"/>
      <c r="XN4" s="192"/>
      <c r="XO4" s="192"/>
      <c r="XP4" s="192"/>
      <c r="XQ4" s="192"/>
      <c r="XR4" s="192"/>
      <c r="XS4" s="192"/>
      <c r="XT4" s="192"/>
      <c r="XU4" s="192"/>
      <c r="XV4" s="192"/>
      <c r="XW4" s="192"/>
      <c r="XX4" s="192"/>
      <c r="XY4" s="192"/>
      <c r="XZ4" s="192"/>
      <c r="YA4" s="192"/>
      <c r="YB4" s="192"/>
      <c r="YC4" s="192"/>
      <c r="YD4" s="192"/>
      <c r="YE4" s="192"/>
      <c r="YF4" s="192"/>
      <c r="YG4" s="192"/>
      <c r="YH4" s="192"/>
      <c r="YI4" s="192"/>
      <c r="YJ4" s="192"/>
      <c r="YK4" s="192"/>
      <c r="YL4" s="192"/>
      <c r="YM4" s="192"/>
      <c r="YN4" s="192"/>
      <c r="YO4" s="192"/>
      <c r="YP4" s="192"/>
      <c r="YQ4" s="192"/>
      <c r="YR4" s="192"/>
      <c r="YS4" s="192"/>
      <c r="YT4" s="192"/>
      <c r="YU4" s="192"/>
      <c r="YV4" s="192"/>
      <c r="YW4" s="192"/>
      <c r="YX4" s="192"/>
      <c r="YY4" s="192"/>
      <c r="YZ4" s="192"/>
      <c r="ZA4" s="192"/>
      <c r="ZB4" s="192"/>
      <c r="ZC4" s="192"/>
      <c r="ZD4" s="192"/>
      <c r="ZE4" s="192"/>
      <c r="ZF4" s="192"/>
      <c r="ZG4" s="192"/>
      <c r="ZH4" s="192"/>
      <c r="ZI4" s="192"/>
      <c r="ZJ4" s="192"/>
      <c r="ZK4" s="192"/>
      <c r="ZL4" s="192"/>
      <c r="ZM4" s="192"/>
      <c r="ZN4" s="192"/>
      <c r="ZO4" s="192"/>
      <c r="ZP4" s="192"/>
      <c r="ZQ4" s="192"/>
      <c r="ZR4" s="192"/>
      <c r="ZS4" s="192"/>
      <c r="ZT4" s="192"/>
      <c r="ZU4" s="192"/>
      <c r="ZV4" s="192"/>
      <c r="ZW4" s="192"/>
      <c r="ZX4" s="192"/>
      <c r="ZY4" s="192"/>
      <c r="ZZ4" s="192"/>
      <c r="AAA4" s="192"/>
      <c r="AAB4" s="192"/>
      <c r="AAC4" s="192"/>
      <c r="AAD4" s="192"/>
      <c r="AAE4" s="192"/>
      <c r="AAF4" s="192"/>
      <c r="AAG4" s="192"/>
      <c r="AAH4" s="192"/>
      <c r="AAI4" s="192"/>
      <c r="AAJ4" s="192"/>
      <c r="AAK4" s="192"/>
      <c r="AAL4" s="192"/>
      <c r="AAM4" s="192"/>
      <c r="AAN4" s="192"/>
      <c r="AAO4" s="192"/>
      <c r="AAP4" s="192"/>
      <c r="AAQ4" s="192"/>
      <c r="AAR4" s="192"/>
      <c r="AAS4" s="192"/>
      <c r="AAT4" s="192"/>
      <c r="AAU4" s="192"/>
      <c r="AAV4" s="192"/>
      <c r="AAW4" s="192"/>
      <c r="AAX4" s="192"/>
      <c r="AAY4" s="192"/>
      <c r="AAZ4" s="192"/>
      <c r="ABA4" s="192"/>
      <c r="ABB4" s="192"/>
      <c r="ABC4" s="192"/>
      <c r="ABD4" s="192"/>
      <c r="ABE4" s="192"/>
      <c r="ABF4" s="192"/>
      <c r="ABG4" s="192"/>
      <c r="ABH4" s="192"/>
      <c r="ABI4" s="192"/>
      <c r="ABJ4" s="192"/>
      <c r="ABK4" s="192"/>
      <c r="ABL4" s="192"/>
      <c r="ABM4" s="192"/>
      <c r="ABN4" s="192"/>
      <c r="ABO4" s="192"/>
      <c r="ABP4" s="192"/>
      <c r="ABQ4" s="192"/>
      <c r="ABR4" s="192"/>
      <c r="ABS4" s="192"/>
      <c r="ABT4" s="192"/>
      <c r="ABU4" s="192"/>
      <c r="ABV4" s="192"/>
      <c r="ABW4" s="192"/>
      <c r="ABX4" s="192"/>
      <c r="ABY4" s="192"/>
      <c r="ABZ4" s="192"/>
      <c r="ACA4" s="192"/>
      <c r="ACB4" s="192"/>
      <c r="ACC4" s="192"/>
      <c r="ACD4" s="192"/>
      <c r="ACE4" s="192"/>
      <c r="ACF4" s="192"/>
      <c r="ACG4" s="192"/>
      <c r="ACH4" s="192"/>
      <c r="ACI4" s="192"/>
      <c r="ACJ4" s="192"/>
      <c r="ACK4" s="192"/>
      <c r="ACL4" s="192"/>
      <c r="ACM4" s="192"/>
      <c r="ACN4" s="192"/>
      <c r="ACO4" s="192"/>
      <c r="ACP4" s="192"/>
      <c r="ACQ4" s="192"/>
      <c r="ACR4" s="192"/>
      <c r="ACS4" s="192"/>
      <c r="ACT4" s="192"/>
      <c r="ACU4" s="192"/>
      <c r="ACV4" s="192"/>
      <c r="ACW4" s="192"/>
      <c r="ACX4" s="192"/>
      <c r="ACY4" s="192"/>
      <c r="ACZ4" s="192"/>
      <c r="ADA4" s="192"/>
      <c r="ADB4" s="192"/>
      <c r="ADC4" s="192"/>
      <c r="ADD4" s="192"/>
      <c r="ADE4" s="192"/>
      <c r="ADF4" s="192"/>
      <c r="ADG4" s="192"/>
      <c r="ADH4" s="192"/>
      <c r="ADI4" s="192"/>
      <c r="ADJ4" s="192"/>
      <c r="ADK4" s="192"/>
      <c r="ADL4" s="192"/>
      <c r="ADM4" s="192"/>
      <c r="ADN4" s="192"/>
      <c r="ADO4" s="192"/>
      <c r="ADP4" s="192"/>
      <c r="ADQ4" s="192"/>
      <c r="ADR4" s="192"/>
      <c r="ADS4" s="192"/>
      <c r="ADT4" s="192"/>
      <c r="ADU4" s="192"/>
      <c r="ADV4" s="192"/>
      <c r="ADW4" s="192"/>
      <c r="ADX4" s="192"/>
      <c r="ADY4" s="192"/>
      <c r="ADZ4" s="192"/>
      <c r="AEA4" s="192"/>
      <c r="AEB4" s="192"/>
      <c r="AEC4" s="192"/>
      <c r="AED4" s="192"/>
      <c r="AEE4" s="192"/>
      <c r="AEF4" s="192"/>
      <c r="AEG4" s="192"/>
      <c r="AEH4" s="192"/>
      <c r="AEI4" s="192"/>
      <c r="AEJ4" s="192"/>
      <c r="AEK4" s="192"/>
      <c r="AEL4" s="192"/>
      <c r="AEM4" s="192"/>
      <c r="AEN4" s="192"/>
      <c r="AEO4" s="192"/>
      <c r="AEP4" s="192"/>
      <c r="AEQ4" s="192"/>
      <c r="AER4" s="192"/>
      <c r="AES4" s="192"/>
      <c r="AET4" s="192"/>
      <c r="AEU4" s="192"/>
      <c r="AEV4" s="192"/>
      <c r="AEW4" s="192"/>
      <c r="AEX4" s="192"/>
      <c r="AEY4" s="192"/>
      <c r="AEZ4" s="192"/>
      <c r="AFA4" s="192"/>
      <c r="AFB4" s="192"/>
      <c r="AFC4" s="192"/>
      <c r="AFD4" s="192"/>
      <c r="AFE4" s="192"/>
      <c r="AFF4" s="192"/>
      <c r="AFG4" s="192"/>
      <c r="AFH4" s="192"/>
      <c r="AFI4" s="192"/>
      <c r="AFJ4" s="192"/>
      <c r="AFK4" s="192"/>
      <c r="AFL4" s="192"/>
      <c r="AFM4" s="192"/>
      <c r="AFN4" s="192"/>
      <c r="AFO4" s="192"/>
      <c r="AFP4" s="192"/>
      <c r="AFQ4" s="192"/>
      <c r="AFR4" s="192"/>
      <c r="AFS4" s="192"/>
      <c r="AFT4" s="192"/>
      <c r="AFU4" s="192"/>
      <c r="AFV4" s="192"/>
      <c r="AFW4" s="192"/>
      <c r="AFX4" s="192"/>
      <c r="AFY4" s="192"/>
      <c r="AFZ4" s="192"/>
      <c r="AGA4" s="192"/>
      <c r="AGB4" s="192"/>
      <c r="AGC4" s="192"/>
      <c r="AGD4" s="192"/>
      <c r="AGE4" s="192"/>
    </row>
    <row r="5" spans="1:863" s="197" customFormat="1" ht="16.5" customHeight="1" thickBot="1" x14ac:dyDescent="0.25">
      <c r="A5" s="315" t="s">
        <v>99</v>
      </c>
      <c r="B5" s="317" t="s">
        <v>180</v>
      </c>
      <c r="C5" s="317" t="s">
        <v>181</v>
      </c>
      <c r="D5" s="301" t="s">
        <v>102</v>
      </c>
      <c r="E5" s="311" t="s">
        <v>287</v>
      </c>
      <c r="F5" s="312"/>
      <c r="G5" s="297" t="s">
        <v>234</v>
      </c>
      <c r="H5" s="297" t="s">
        <v>216</v>
      </c>
      <c r="I5" s="297" t="s">
        <v>233</v>
      </c>
      <c r="J5" s="297" t="s">
        <v>232</v>
      </c>
      <c r="K5" s="297" t="s">
        <v>229</v>
      </c>
      <c r="L5" s="321" t="s">
        <v>197</v>
      </c>
      <c r="M5" s="325" t="s">
        <v>113</v>
      </c>
      <c r="N5" s="307" t="s">
        <v>114</v>
      </c>
      <c r="O5" s="307" t="s">
        <v>115</v>
      </c>
      <c r="P5" s="297" t="s">
        <v>182</v>
      </c>
      <c r="Q5" s="309" t="s">
        <v>129</v>
      </c>
      <c r="R5" s="309" t="s">
        <v>124</v>
      </c>
      <c r="S5" s="313" t="s">
        <v>125</v>
      </c>
      <c r="T5" s="323" t="s">
        <v>103</v>
      </c>
      <c r="U5" s="199"/>
      <c r="V5" s="303" t="s">
        <v>128</v>
      </c>
      <c r="W5" s="303"/>
      <c r="X5" s="303"/>
      <c r="Y5" s="303"/>
      <c r="Z5" s="303"/>
      <c r="AA5" s="303"/>
      <c r="AB5" s="303"/>
      <c r="AC5" s="297" t="s">
        <v>188</v>
      </c>
      <c r="AD5" s="301" t="s">
        <v>189</v>
      </c>
      <c r="AE5" s="303" t="s">
        <v>3</v>
      </c>
      <c r="AF5" s="303"/>
      <c r="AG5" s="304"/>
      <c r="AH5" s="305" t="s">
        <v>104</v>
      </c>
      <c r="AI5" s="307" t="s">
        <v>105</v>
      </c>
      <c r="AJ5" s="307" t="s">
        <v>106</v>
      </c>
      <c r="AK5" s="301" t="s">
        <v>107</v>
      </c>
      <c r="AL5" s="307" t="s">
        <v>108</v>
      </c>
      <c r="AM5" s="313" t="s">
        <v>179</v>
      </c>
      <c r="AN5" s="321" t="s">
        <v>288</v>
      </c>
      <c r="AO5" s="325" t="s">
        <v>289</v>
      </c>
      <c r="AP5" s="299" t="s">
        <v>290</v>
      </c>
      <c r="AQ5" s="297" t="s">
        <v>291</v>
      </c>
      <c r="AR5" s="297" t="s">
        <v>292</v>
      </c>
      <c r="AS5" s="299" t="s">
        <v>293</v>
      </c>
      <c r="AT5" s="299" t="s">
        <v>133</v>
      </c>
      <c r="AU5" s="319" t="s">
        <v>134</v>
      </c>
      <c r="AV5" s="389"/>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8"/>
      <c r="IZ5" s="198"/>
      <c r="JA5" s="198"/>
      <c r="JB5" s="198"/>
      <c r="JC5" s="198"/>
      <c r="JD5" s="198"/>
      <c r="JE5" s="198"/>
      <c r="JF5" s="198"/>
      <c r="JG5" s="198"/>
      <c r="JH5" s="198"/>
      <c r="JI5" s="198"/>
      <c r="JJ5" s="198"/>
      <c r="JK5" s="198"/>
      <c r="JL5" s="198"/>
      <c r="JM5" s="198"/>
      <c r="JN5" s="198"/>
      <c r="JO5" s="198"/>
      <c r="JP5" s="198"/>
      <c r="JQ5" s="198"/>
      <c r="JR5" s="198"/>
      <c r="JS5" s="198"/>
      <c r="JT5" s="198"/>
      <c r="JU5" s="198"/>
      <c r="JV5" s="198"/>
      <c r="JW5" s="198"/>
      <c r="JX5" s="198"/>
      <c r="JY5" s="198"/>
      <c r="JZ5" s="198"/>
      <c r="KA5" s="198"/>
      <c r="KB5" s="198"/>
      <c r="KC5" s="198"/>
      <c r="KD5" s="198"/>
      <c r="KE5" s="198"/>
      <c r="KF5" s="198"/>
      <c r="KG5" s="198"/>
      <c r="KH5" s="198"/>
      <c r="KI5" s="198"/>
      <c r="KJ5" s="198"/>
      <c r="KK5" s="198"/>
      <c r="KL5" s="198"/>
      <c r="KM5" s="198"/>
      <c r="KN5" s="198"/>
      <c r="KO5" s="198"/>
      <c r="KP5" s="198"/>
      <c r="KQ5" s="198"/>
      <c r="KR5" s="198"/>
      <c r="KS5" s="198"/>
      <c r="KT5" s="198"/>
      <c r="KU5" s="198"/>
      <c r="KV5" s="198"/>
      <c r="KW5" s="198"/>
      <c r="KX5" s="198"/>
      <c r="KY5" s="198"/>
      <c r="KZ5" s="198"/>
      <c r="LA5" s="198"/>
      <c r="LB5" s="198"/>
      <c r="LC5" s="198"/>
      <c r="LD5" s="198"/>
      <c r="LE5" s="198"/>
      <c r="LF5" s="198"/>
      <c r="LG5" s="198"/>
      <c r="LH5" s="198"/>
      <c r="LI5" s="198"/>
      <c r="LJ5" s="198"/>
      <c r="LK5" s="198"/>
      <c r="LL5" s="198"/>
      <c r="LM5" s="198"/>
      <c r="LN5" s="198"/>
      <c r="LO5" s="198"/>
      <c r="LP5" s="198"/>
      <c r="LQ5" s="198"/>
      <c r="LR5" s="198"/>
      <c r="LS5" s="198"/>
      <c r="LT5" s="198"/>
      <c r="LU5" s="198"/>
      <c r="LV5" s="198"/>
      <c r="LW5" s="198"/>
      <c r="LX5" s="198"/>
      <c r="LY5" s="198"/>
      <c r="LZ5" s="198"/>
      <c r="MA5" s="198"/>
      <c r="MB5" s="198"/>
      <c r="MC5" s="198"/>
      <c r="MD5" s="198"/>
      <c r="ME5" s="198"/>
      <c r="MF5" s="198"/>
      <c r="MG5" s="198"/>
      <c r="MH5" s="198"/>
      <c r="MI5" s="198"/>
      <c r="MJ5" s="198"/>
      <c r="MK5" s="198"/>
      <c r="ML5" s="198"/>
      <c r="MM5" s="198"/>
      <c r="MN5" s="198"/>
      <c r="MO5" s="198"/>
      <c r="MP5" s="198"/>
      <c r="MQ5" s="198"/>
      <c r="MR5" s="198"/>
      <c r="MS5" s="198"/>
      <c r="MT5" s="198"/>
      <c r="MU5" s="198"/>
      <c r="MV5" s="198"/>
      <c r="MW5" s="198"/>
      <c r="MX5" s="198"/>
      <c r="MY5" s="198"/>
      <c r="MZ5" s="198"/>
      <c r="NA5" s="198"/>
      <c r="NB5" s="198"/>
      <c r="NC5" s="198"/>
      <c r="ND5" s="198"/>
      <c r="NE5" s="198"/>
      <c r="NF5" s="198"/>
      <c r="NG5" s="198"/>
      <c r="NH5" s="198"/>
      <c r="NI5" s="198"/>
      <c r="NJ5" s="198"/>
      <c r="NK5" s="198"/>
      <c r="NL5" s="198"/>
      <c r="NM5" s="198"/>
      <c r="NN5" s="198"/>
      <c r="NO5" s="198"/>
      <c r="NP5" s="198"/>
      <c r="NQ5" s="198"/>
      <c r="NR5" s="198"/>
      <c r="NS5" s="198"/>
      <c r="NT5" s="198"/>
      <c r="NU5" s="198"/>
      <c r="NV5" s="198"/>
      <c r="NW5" s="198"/>
      <c r="NX5" s="198"/>
      <c r="NY5" s="198"/>
      <c r="NZ5" s="198"/>
      <c r="OA5" s="198"/>
      <c r="OB5" s="198"/>
      <c r="OC5" s="198"/>
      <c r="OD5" s="198"/>
      <c r="OE5" s="198"/>
      <c r="OF5" s="198"/>
      <c r="OG5" s="198"/>
      <c r="OH5" s="198"/>
      <c r="OI5" s="198"/>
      <c r="OJ5" s="198"/>
      <c r="OK5" s="198"/>
      <c r="OL5" s="198"/>
      <c r="OM5" s="198"/>
      <c r="ON5" s="198"/>
      <c r="OO5" s="198"/>
      <c r="OP5" s="198"/>
      <c r="OQ5" s="198"/>
      <c r="OR5" s="198"/>
      <c r="OS5" s="198"/>
      <c r="OT5" s="198"/>
      <c r="OU5" s="198"/>
      <c r="OV5" s="198"/>
      <c r="OW5" s="198"/>
      <c r="OX5" s="198"/>
      <c r="OY5" s="198"/>
      <c r="OZ5" s="198"/>
      <c r="PA5" s="198"/>
      <c r="PB5" s="198"/>
      <c r="PC5" s="198"/>
      <c r="PD5" s="198"/>
      <c r="PE5" s="198"/>
      <c r="PF5" s="198"/>
      <c r="PG5" s="198"/>
      <c r="PH5" s="198"/>
      <c r="PI5" s="198"/>
      <c r="PJ5" s="198"/>
      <c r="PK5" s="198"/>
      <c r="PL5" s="198"/>
      <c r="PM5" s="198"/>
      <c r="PN5" s="198"/>
      <c r="PO5" s="198"/>
      <c r="PP5" s="198"/>
      <c r="PQ5" s="198"/>
      <c r="PR5" s="198"/>
      <c r="PS5" s="198"/>
      <c r="PT5" s="198"/>
      <c r="PU5" s="198"/>
      <c r="PV5" s="198"/>
      <c r="PW5" s="198"/>
      <c r="PX5" s="198"/>
      <c r="PY5" s="198"/>
      <c r="PZ5" s="198"/>
      <c r="QA5" s="198"/>
      <c r="QB5" s="198"/>
      <c r="QC5" s="198"/>
      <c r="QD5" s="198"/>
      <c r="QE5" s="198"/>
      <c r="QF5" s="198"/>
      <c r="QG5" s="198"/>
      <c r="QH5" s="198"/>
      <c r="QI5" s="198"/>
      <c r="QJ5" s="198"/>
      <c r="QK5" s="198"/>
      <c r="QL5" s="198"/>
      <c r="QM5" s="198"/>
      <c r="QN5" s="198"/>
      <c r="QO5" s="198"/>
      <c r="QP5" s="198"/>
      <c r="QQ5" s="198"/>
      <c r="QR5" s="198"/>
      <c r="QS5" s="198"/>
      <c r="QT5" s="198"/>
      <c r="QU5" s="198"/>
      <c r="QV5" s="198"/>
      <c r="QW5" s="198"/>
      <c r="QX5" s="198"/>
      <c r="QY5" s="198"/>
      <c r="QZ5" s="198"/>
      <c r="RA5" s="198"/>
      <c r="RB5" s="198"/>
      <c r="RC5" s="198"/>
      <c r="RD5" s="198"/>
      <c r="RE5" s="198"/>
      <c r="RF5" s="198"/>
      <c r="RG5" s="198"/>
      <c r="RH5" s="198"/>
      <c r="RI5" s="198"/>
      <c r="RJ5" s="198"/>
      <c r="RK5" s="198"/>
      <c r="RL5" s="198"/>
      <c r="RM5" s="198"/>
      <c r="RN5" s="198"/>
      <c r="RO5" s="198"/>
      <c r="RP5" s="198"/>
      <c r="RQ5" s="198"/>
      <c r="RR5" s="198"/>
      <c r="RS5" s="198"/>
      <c r="RT5" s="198"/>
      <c r="RU5" s="198"/>
      <c r="RV5" s="198"/>
      <c r="RW5" s="198"/>
      <c r="RX5" s="198"/>
      <c r="RY5" s="198"/>
      <c r="RZ5" s="198"/>
      <c r="SA5" s="198"/>
      <c r="SB5" s="198"/>
      <c r="SC5" s="198"/>
      <c r="SD5" s="198"/>
      <c r="SE5" s="198"/>
      <c r="SF5" s="198"/>
      <c r="SG5" s="198"/>
      <c r="SH5" s="198"/>
      <c r="SI5" s="198"/>
      <c r="SJ5" s="198"/>
      <c r="SK5" s="198"/>
      <c r="SL5" s="198"/>
      <c r="SM5" s="198"/>
      <c r="SN5" s="198"/>
      <c r="SO5" s="198"/>
      <c r="SP5" s="198"/>
      <c r="SQ5" s="198"/>
      <c r="SR5" s="198"/>
      <c r="SS5" s="198"/>
      <c r="ST5" s="198"/>
      <c r="SU5" s="198"/>
      <c r="SV5" s="198"/>
      <c r="SW5" s="198"/>
      <c r="SX5" s="198"/>
      <c r="SY5" s="198"/>
      <c r="SZ5" s="198"/>
      <c r="TA5" s="198"/>
      <c r="TB5" s="198"/>
      <c r="TC5" s="198"/>
      <c r="TD5" s="198"/>
      <c r="TE5" s="198"/>
      <c r="TF5" s="198"/>
      <c r="TG5" s="198"/>
      <c r="TH5" s="198"/>
      <c r="TI5" s="198"/>
      <c r="TJ5" s="198"/>
      <c r="TK5" s="198"/>
      <c r="TL5" s="198"/>
      <c r="TM5" s="198"/>
      <c r="TN5" s="198"/>
      <c r="TO5" s="198"/>
      <c r="TP5" s="198"/>
      <c r="TQ5" s="198"/>
      <c r="TR5" s="198"/>
      <c r="TS5" s="198"/>
      <c r="TT5" s="198"/>
      <c r="TU5" s="198"/>
      <c r="TV5" s="198"/>
      <c r="TW5" s="198"/>
      <c r="TX5" s="198"/>
      <c r="TY5" s="198"/>
      <c r="TZ5" s="198"/>
      <c r="UA5" s="198"/>
      <c r="UB5" s="198"/>
      <c r="UC5" s="198"/>
      <c r="UD5" s="198"/>
      <c r="UE5" s="198"/>
      <c r="UF5" s="198"/>
      <c r="UG5" s="198"/>
      <c r="UH5" s="198"/>
      <c r="UI5" s="198"/>
      <c r="UJ5" s="198"/>
      <c r="UK5" s="198"/>
      <c r="UL5" s="198"/>
      <c r="UM5" s="198"/>
      <c r="UN5" s="198"/>
      <c r="UO5" s="198"/>
      <c r="UP5" s="198"/>
      <c r="UQ5" s="198"/>
      <c r="UR5" s="198"/>
      <c r="US5" s="198"/>
      <c r="UT5" s="198"/>
      <c r="UU5" s="198"/>
      <c r="UV5" s="198"/>
      <c r="UW5" s="198"/>
      <c r="UX5" s="198"/>
      <c r="UY5" s="198"/>
      <c r="UZ5" s="198"/>
      <c r="VA5" s="198"/>
      <c r="VB5" s="198"/>
      <c r="VC5" s="198"/>
      <c r="VD5" s="198"/>
      <c r="VE5" s="198"/>
      <c r="VF5" s="198"/>
      <c r="VG5" s="198"/>
      <c r="VH5" s="198"/>
      <c r="VI5" s="198"/>
      <c r="VJ5" s="198"/>
      <c r="VK5" s="198"/>
      <c r="VL5" s="198"/>
      <c r="VM5" s="198"/>
      <c r="VN5" s="198"/>
      <c r="VO5" s="198"/>
      <c r="VP5" s="198"/>
      <c r="VQ5" s="198"/>
      <c r="VR5" s="198"/>
      <c r="VS5" s="198"/>
      <c r="VT5" s="198"/>
      <c r="VU5" s="198"/>
      <c r="VV5" s="198"/>
      <c r="VW5" s="198"/>
      <c r="VX5" s="198"/>
      <c r="VY5" s="198"/>
      <c r="VZ5" s="198"/>
      <c r="WA5" s="198"/>
      <c r="WB5" s="198"/>
      <c r="WC5" s="198"/>
      <c r="WD5" s="198"/>
      <c r="WE5" s="198"/>
      <c r="WF5" s="198"/>
      <c r="WG5" s="198"/>
      <c r="WH5" s="198"/>
      <c r="WI5" s="198"/>
      <c r="WJ5" s="198"/>
      <c r="WK5" s="198"/>
      <c r="WL5" s="198"/>
      <c r="WM5" s="198"/>
      <c r="WN5" s="198"/>
      <c r="WO5" s="198"/>
      <c r="WP5" s="198"/>
      <c r="WQ5" s="198"/>
      <c r="WR5" s="198"/>
      <c r="WS5" s="198"/>
      <c r="WT5" s="198"/>
      <c r="WU5" s="198"/>
      <c r="WV5" s="198"/>
      <c r="WW5" s="198"/>
      <c r="WX5" s="198"/>
      <c r="WY5" s="198"/>
      <c r="WZ5" s="198"/>
      <c r="XA5" s="198"/>
      <c r="XB5" s="198"/>
      <c r="XC5" s="198"/>
      <c r="XD5" s="198"/>
      <c r="XE5" s="198"/>
      <c r="XF5" s="198"/>
      <c r="XG5" s="198"/>
      <c r="XH5" s="198"/>
      <c r="XI5" s="198"/>
      <c r="XJ5" s="198"/>
      <c r="XK5" s="198"/>
      <c r="XL5" s="198"/>
      <c r="XM5" s="198"/>
      <c r="XN5" s="198"/>
      <c r="XO5" s="198"/>
      <c r="XP5" s="198"/>
      <c r="XQ5" s="198"/>
      <c r="XR5" s="198"/>
      <c r="XS5" s="198"/>
      <c r="XT5" s="198"/>
      <c r="XU5" s="198"/>
      <c r="XV5" s="198"/>
      <c r="XW5" s="198"/>
      <c r="XX5" s="198"/>
      <c r="XY5" s="198"/>
      <c r="XZ5" s="198"/>
      <c r="YA5" s="198"/>
      <c r="YB5" s="198"/>
      <c r="YC5" s="198"/>
      <c r="YD5" s="198"/>
      <c r="YE5" s="198"/>
      <c r="YF5" s="198"/>
      <c r="YG5" s="198"/>
      <c r="YH5" s="198"/>
      <c r="YI5" s="198"/>
      <c r="YJ5" s="198"/>
      <c r="YK5" s="198"/>
      <c r="YL5" s="198"/>
      <c r="YM5" s="198"/>
      <c r="YN5" s="198"/>
      <c r="YO5" s="198"/>
      <c r="YP5" s="198"/>
      <c r="YQ5" s="198"/>
      <c r="YR5" s="198"/>
      <c r="YS5" s="198"/>
      <c r="YT5" s="198"/>
      <c r="YU5" s="198"/>
      <c r="YV5" s="198"/>
      <c r="YW5" s="198"/>
      <c r="YX5" s="198"/>
      <c r="YY5" s="198"/>
      <c r="YZ5" s="198"/>
      <c r="ZA5" s="198"/>
      <c r="ZB5" s="198"/>
      <c r="ZC5" s="198"/>
      <c r="ZD5" s="198"/>
      <c r="ZE5" s="198"/>
      <c r="ZF5" s="198"/>
      <c r="ZG5" s="198"/>
      <c r="ZH5" s="198"/>
      <c r="ZI5" s="198"/>
      <c r="ZJ5" s="198"/>
      <c r="ZK5" s="198"/>
      <c r="ZL5" s="198"/>
      <c r="ZM5" s="198"/>
      <c r="ZN5" s="198"/>
      <c r="ZO5" s="198"/>
      <c r="ZP5" s="198"/>
      <c r="ZQ5" s="198"/>
      <c r="ZR5" s="198"/>
      <c r="ZS5" s="198"/>
      <c r="ZT5" s="198"/>
      <c r="ZU5" s="198"/>
      <c r="ZV5" s="198"/>
      <c r="ZW5" s="198"/>
      <c r="ZX5" s="198"/>
      <c r="ZY5" s="198"/>
      <c r="ZZ5" s="198"/>
      <c r="AAA5" s="198"/>
      <c r="AAB5" s="198"/>
      <c r="AAC5" s="198"/>
      <c r="AAD5" s="198"/>
      <c r="AAE5" s="198"/>
      <c r="AAF5" s="198"/>
      <c r="AAG5" s="198"/>
      <c r="AAH5" s="198"/>
      <c r="AAI5" s="198"/>
      <c r="AAJ5" s="198"/>
      <c r="AAK5" s="198"/>
      <c r="AAL5" s="198"/>
      <c r="AAM5" s="198"/>
      <c r="AAN5" s="198"/>
      <c r="AAO5" s="198"/>
      <c r="AAP5" s="198"/>
      <c r="AAQ5" s="198"/>
      <c r="AAR5" s="198"/>
      <c r="AAS5" s="198"/>
      <c r="AAT5" s="198"/>
      <c r="AAU5" s="198"/>
      <c r="AAV5" s="198"/>
      <c r="AAW5" s="198"/>
      <c r="AAX5" s="198"/>
      <c r="AAY5" s="198"/>
      <c r="AAZ5" s="198"/>
      <c r="ABA5" s="198"/>
      <c r="ABB5" s="198"/>
      <c r="ABC5" s="198"/>
      <c r="ABD5" s="198"/>
      <c r="ABE5" s="198"/>
      <c r="ABF5" s="198"/>
      <c r="ABG5" s="198"/>
      <c r="ABH5" s="198"/>
      <c r="ABI5" s="198"/>
      <c r="ABJ5" s="198"/>
      <c r="ABK5" s="198"/>
      <c r="ABL5" s="198"/>
      <c r="ABM5" s="198"/>
      <c r="ABN5" s="198"/>
      <c r="ABO5" s="198"/>
      <c r="ABP5" s="198"/>
      <c r="ABQ5" s="198"/>
      <c r="ABR5" s="198"/>
      <c r="ABS5" s="198"/>
      <c r="ABT5" s="198"/>
      <c r="ABU5" s="198"/>
      <c r="ABV5" s="198"/>
      <c r="ABW5" s="198"/>
      <c r="ABX5" s="198"/>
      <c r="ABY5" s="198"/>
      <c r="ABZ5" s="198"/>
      <c r="ACA5" s="198"/>
      <c r="ACB5" s="198"/>
      <c r="ACC5" s="198"/>
      <c r="ACD5" s="198"/>
      <c r="ACE5" s="198"/>
      <c r="ACF5" s="198"/>
      <c r="ACG5" s="198"/>
      <c r="ACH5" s="198"/>
      <c r="ACI5" s="198"/>
      <c r="ACJ5" s="198"/>
      <c r="ACK5" s="198"/>
      <c r="ACL5" s="198"/>
      <c r="ACM5" s="198"/>
      <c r="ACN5" s="198"/>
      <c r="ACO5" s="198"/>
      <c r="ACP5" s="198"/>
      <c r="ACQ5" s="198"/>
      <c r="ACR5" s="198"/>
      <c r="ACS5" s="198"/>
      <c r="ACT5" s="198"/>
      <c r="ACU5" s="198"/>
      <c r="ACV5" s="198"/>
      <c r="ACW5" s="198"/>
      <c r="ACX5" s="198"/>
      <c r="ACY5" s="198"/>
      <c r="ACZ5" s="198"/>
      <c r="ADA5" s="198"/>
      <c r="ADB5" s="198"/>
      <c r="ADC5" s="198"/>
      <c r="ADD5" s="198"/>
      <c r="ADE5" s="198"/>
      <c r="ADF5" s="198"/>
      <c r="ADG5" s="198"/>
      <c r="ADH5" s="198"/>
      <c r="ADI5" s="198"/>
      <c r="ADJ5" s="198"/>
      <c r="ADK5" s="198"/>
      <c r="ADL5" s="198"/>
      <c r="ADM5" s="198"/>
      <c r="ADN5" s="198"/>
      <c r="ADO5" s="198"/>
      <c r="ADP5" s="198"/>
      <c r="ADQ5" s="198"/>
      <c r="ADR5" s="198"/>
      <c r="ADS5" s="198"/>
      <c r="ADT5" s="198"/>
      <c r="ADU5" s="198"/>
      <c r="ADV5" s="198"/>
      <c r="ADW5" s="198"/>
      <c r="ADX5" s="198"/>
      <c r="ADY5" s="198"/>
      <c r="ADZ5" s="198"/>
      <c r="AEA5" s="198"/>
      <c r="AEB5" s="198"/>
      <c r="AEC5" s="198"/>
      <c r="AED5" s="198"/>
      <c r="AEE5" s="198"/>
      <c r="AEF5" s="198"/>
      <c r="AEG5" s="198"/>
      <c r="AEH5" s="198"/>
      <c r="AEI5" s="198"/>
      <c r="AEJ5" s="198"/>
      <c r="AEK5" s="198"/>
      <c r="AEL5" s="198"/>
      <c r="AEM5" s="198"/>
      <c r="AEN5" s="198"/>
      <c r="AEO5" s="198"/>
      <c r="AEP5" s="198"/>
      <c r="AEQ5" s="198"/>
      <c r="AER5" s="198"/>
      <c r="AES5" s="198"/>
      <c r="AET5" s="198"/>
      <c r="AEU5" s="198"/>
      <c r="AEV5" s="198"/>
      <c r="AEW5" s="198"/>
      <c r="AEX5" s="198"/>
      <c r="AEY5" s="198"/>
      <c r="AEZ5" s="198"/>
      <c r="AFA5" s="198"/>
      <c r="AFB5" s="198"/>
      <c r="AFC5" s="198"/>
      <c r="AFD5" s="198"/>
      <c r="AFE5" s="198"/>
      <c r="AFF5" s="198"/>
      <c r="AFG5" s="198"/>
      <c r="AFH5" s="198"/>
      <c r="AFI5" s="198"/>
      <c r="AFJ5" s="198"/>
      <c r="AFK5" s="198"/>
      <c r="AFL5" s="198"/>
      <c r="AFM5" s="198"/>
      <c r="AFN5" s="198"/>
      <c r="AFO5" s="198"/>
      <c r="AFP5" s="198"/>
      <c r="AFQ5" s="198"/>
      <c r="AFR5" s="198"/>
      <c r="AFS5" s="198"/>
      <c r="AFT5" s="198"/>
      <c r="AFU5" s="198"/>
      <c r="AFV5" s="198"/>
      <c r="AFW5" s="198"/>
      <c r="AFX5" s="198"/>
      <c r="AFY5" s="198"/>
      <c r="AFZ5" s="198"/>
      <c r="AGA5" s="198"/>
      <c r="AGB5" s="198"/>
      <c r="AGC5" s="198"/>
      <c r="AGD5" s="198"/>
      <c r="AGE5" s="198"/>
    </row>
    <row r="6" spans="1:863" s="197" customFormat="1" ht="81" customHeight="1" thickBot="1" x14ac:dyDescent="0.25">
      <c r="A6" s="316"/>
      <c r="B6" s="318"/>
      <c r="C6" s="318"/>
      <c r="D6" s="302"/>
      <c r="E6" s="235" t="s">
        <v>294</v>
      </c>
      <c r="F6" s="261" t="s">
        <v>296</v>
      </c>
      <c r="G6" s="298"/>
      <c r="H6" s="298"/>
      <c r="I6" s="298"/>
      <c r="J6" s="298"/>
      <c r="K6" s="298"/>
      <c r="L6" s="322"/>
      <c r="M6" s="326"/>
      <c r="N6" s="308"/>
      <c r="O6" s="308"/>
      <c r="P6" s="298"/>
      <c r="Q6" s="310"/>
      <c r="R6" s="310"/>
      <c r="S6" s="314"/>
      <c r="T6" s="324"/>
      <c r="U6" s="194" t="s">
        <v>213</v>
      </c>
      <c r="V6" s="194" t="s">
        <v>142</v>
      </c>
      <c r="W6" s="194" t="s">
        <v>136</v>
      </c>
      <c r="X6" s="194" t="s">
        <v>141</v>
      </c>
      <c r="Y6" s="194" t="s">
        <v>139</v>
      </c>
      <c r="Z6" s="194" t="s">
        <v>140</v>
      </c>
      <c r="AA6" s="194" t="s">
        <v>137</v>
      </c>
      <c r="AB6" s="194" t="s">
        <v>138</v>
      </c>
      <c r="AC6" s="298"/>
      <c r="AD6" s="302"/>
      <c r="AE6" s="195" t="s">
        <v>190</v>
      </c>
      <c r="AF6" s="195" t="s">
        <v>191</v>
      </c>
      <c r="AG6" s="196" t="s">
        <v>192</v>
      </c>
      <c r="AH6" s="306"/>
      <c r="AI6" s="308"/>
      <c r="AJ6" s="308"/>
      <c r="AK6" s="302"/>
      <c r="AL6" s="308"/>
      <c r="AM6" s="314"/>
      <c r="AN6" s="322"/>
      <c r="AO6" s="326"/>
      <c r="AP6" s="300"/>
      <c r="AQ6" s="298"/>
      <c r="AR6" s="298"/>
      <c r="AS6" s="300"/>
      <c r="AT6" s="300"/>
      <c r="AU6" s="320"/>
      <c r="AV6" s="390"/>
      <c r="AW6" s="231"/>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8"/>
      <c r="IZ6" s="198"/>
      <c r="JA6" s="198"/>
      <c r="JB6" s="198"/>
      <c r="JC6" s="198"/>
      <c r="JD6" s="198"/>
      <c r="JE6" s="198"/>
      <c r="JF6" s="198"/>
      <c r="JG6" s="198"/>
      <c r="JH6" s="198"/>
      <c r="JI6" s="198"/>
      <c r="JJ6" s="198"/>
      <c r="JK6" s="198"/>
      <c r="JL6" s="198"/>
      <c r="JM6" s="198"/>
      <c r="JN6" s="198"/>
      <c r="JO6" s="198"/>
      <c r="JP6" s="198"/>
      <c r="JQ6" s="198"/>
      <c r="JR6" s="198"/>
      <c r="JS6" s="198"/>
      <c r="JT6" s="198"/>
      <c r="JU6" s="198"/>
      <c r="JV6" s="198"/>
      <c r="JW6" s="198"/>
      <c r="JX6" s="198"/>
      <c r="JY6" s="198"/>
      <c r="JZ6" s="198"/>
      <c r="KA6" s="198"/>
      <c r="KB6" s="198"/>
      <c r="KC6" s="198"/>
      <c r="KD6" s="198"/>
      <c r="KE6" s="198"/>
      <c r="KF6" s="198"/>
      <c r="KG6" s="198"/>
      <c r="KH6" s="198"/>
      <c r="KI6" s="198"/>
      <c r="KJ6" s="198"/>
      <c r="KK6" s="198"/>
      <c r="KL6" s="198"/>
      <c r="KM6" s="198"/>
      <c r="KN6" s="198"/>
      <c r="KO6" s="198"/>
      <c r="KP6" s="198"/>
      <c r="KQ6" s="198"/>
      <c r="KR6" s="198"/>
      <c r="KS6" s="198"/>
      <c r="KT6" s="198"/>
      <c r="KU6" s="198"/>
      <c r="KV6" s="198"/>
      <c r="KW6" s="198"/>
      <c r="KX6" s="198"/>
      <c r="KY6" s="198"/>
      <c r="KZ6" s="198"/>
      <c r="LA6" s="198"/>
      <c r="LB6" s="198"/>
      <c r="LC6" s="198"/>
      <c r="LD6" s="198"/>
      <c r="LE6" s="198"/>
      <c r="LF6" s="198"/>
      <c r="LG6" s="198"/>
      <c r="LH6" s="198"/>
      <c r="LI6" s="198"/>
      <c r="LJ6" s="198"/>
      <c r="LK6" s="198"/>
      <c r="LL6" s="198"/>
      <c r="LM6" s="198"/>
      <c r="LN6" s="198"/>
      <c r="LO6" s="198"/>
      <c r="LP6" s="198"/>
      <c r="LQ6" s="198"/>
      <c r="LR6" s="198"/>
      <c r="LS6" s="198"/>
      <c r="LT6" s="198"/>
      <c r="LU6" s="198"/>
      <c r="LV6" s="198"/>
      <c r="LW6" s="198"/>
      <c r="LX6" s="198"/>
      <c r="LY6" s="198"/>
      <c r="LZ6" s="198"/>
      <c r="MA6" s="198"/>
      <c r="MB6" s="198"/>
      <c r="MC6" s="198"/>
      <c r="MD6" s="198"/>
      <c r="ME6" s="198"/>
      <c r="MF6" s="198"/>
      <c r="MG6" s="198"/>
      <c r="MH6" s="198"/>
      <c r="MI6" s="198"/>
      <c r="MJ6" s="198"/>
      <c r="MK6" s="198"/>
      <c r="ML6" s="198"/>
      <c r="MM6" s="198"/>
      <c r="MN6" s="198"/>
      <c r="MO6" s="198"/>
      <c r="MP6" s="198"/>
      <c r="MQ6" s="198"/>
      <c r="MR6" s="198"/>
      <c r="MS6" s="198"/>
      <c r="MT6" s="198"/>
      <c r="MU6" s="198"/>
      <c r="MV6" s="198"/>
      <c r="MW6" s="198"/>
      <c r="MX6" s="198"/>
      <c r="MY6" s="198"/>
      <c r="MZ6" s="198"/>
      <c r="NA6" s="198"/>
      <c r="NB6" s="198"/>
      <c r="NC6" s="198"/>
      <c r="ND6" s="198"/>
      <c r="NE6" s="198"/>
      <c r="NF6" s="198"/>
      <c r="NG6" s="198"/>
      <c r="NH6" s="198"/>
      <c r="NI6" s="198"/>
      <c r="NJ6" s="198"/>
      <c r="NK6" s="198"/>
      <c r="NL6" s="198"/>
      <c r="NM6" s="198"/>
      <c r="NN6" s="198"/>
      <c r="NO6" s="198"/>
      <c r="NP6" s="198"/>
      <c r="NQ6" s="198"/>
      <c r="NR6" s="198"/>
      <c r="NS6" s="198"/>
      <c r="NT6" s="198"/>
      <c r="NU6" s="198"/>
      <c r="NV6" s="198"/>
      <c r="NW6" s="198"/>
      <c r="NX6" s="198"/>
      <c r="NY6" s="198"/>
      <c r="NZ6" s="198"/>
      <c r="OA6" s="198"/>
      <c r="OB6" s="198"/>
      <c r="OC6" s="198"/>
      <c r="OD6" s="198"/>
      <c r="OE6" s="198"/>
      <c r="OF6" s="198"/>
      <c r="OG6" s="198"/>
      <c r="OH6" s="198"/>
      <c r="OI6" s="198"/>
      <c r="OJ6" s="198"/>
      <c r="OK6" s="198"/>
      <c r="OL6" s="198"/>
      <c r="OM6" s="198"/>
      <c r="ON6" s="198"/>
      <c r="OO6" s="198"/>
      <c r="OP6" s="198"/>
      <c r="OQ6" s="198"/>
      <c r="OR6" s="198"/>
      <c r="OS6" s="198"/>
      <c r="OT6" s="198"/>
      <c r="OU6" s="198"/>
      <c r="OV6" s="198"/>
      <c r="OW6" s="198"/>
      <c r="OX6" s="198"/>
      <c r="OY6" s="198"/>
      <c r="OZ6" s="198"/>
      <c r="PA6" s="198"/>
      <c r="PB6" s="198"/>
      <c r="PC6" s="198"/>
      <c r="PD6" s="198"/>
      <c r="PE6" s="198"/>
      <c r="PF6" s="198"/>
      <c r="PG6" s="198"/>
      <c r="PH6" s="198"/>
      <c r="PI6" s="198"/>
      <c r="PJ6" s="198"/>
      <c r="PK6" s="198"/>
      <c r="PL6" s="198"/>
      <c r="PM6" s="198"/>
      <c r="PN6" s="198"/>
      <c r="PO6" s="198"/>
      <c r="PP6" s="198"/>
      <c r="PQ6" s="198"/>
      <c r="PR6" s="198"/>
      <c r="PS6" s="198"/>
      <c r="PT6" s="198"/>
      <c r="PU6" s="198"/>
      <c r="PV6" s="198"/>
      <c r="PW6" s="198"/>
      <c r="PX6" s="198"/>
      <c r="PY6" s="198"/>
      <c r="PZ6" s="198"/>
      <c r="QA6" s="198"/>
      <c r="QB6" s="198"/>
      <c r="QC6" s="198"/>
      <c r="QD6" s="198"/>
      <c r="QE6" s="198"/>
      <c r="QF6" s="198"/>
      <c r="QG6" s="198"/>
      <c r="QH6" s="198"/>
      <c r="QI6" s="198"/>
      <c r="QJ6" s="198"/>
      <c r="QK6" s="198"/>
      <c r="QL6" s="198"/>
      <c r="QM6" s="198"/>
      <c r="QN6" s="198"/>
      <c r="QO6" s="198"/>
      <c r="QP6" s="198"/>
      <c r="QQ6" s="198"/>
      <c r="QR6" s="198"/>
      <c r="QS6" s="198"/>
      <c r="QT6" s="198"/>
      <c r="QU6" s="198"/>
      <c r="QV6" s="198"/>
      <c r="QW6" s="198"/>
      <c r="QX6" s="198"/>
      <c r="QY6" s="198"/>
      <c r="QZ6" s="198"/>
      <c r="RA6" s="198"/>
      <c r="RB6" s="198"/>
      <c r="RC6" s="198"/>
      <c r="RD6" s="198"/>
      <c r="RE6" s="198"/>
      <c r="RF6" s="198"/>
      <c r="RG6" s="198"/>
      <c r="RH6" s="198"/>
      <c r="RI6" s="198"/>
      <c r="RJ6" s="198"/>
      <c r="RK6" s="198"/>
      <c r="RL6" s="198"/>
      <c r="RM6" s="198"/>
      <c r="RN6" s="198"/>
      <c r="RO6" s="198"/>
      <c r="RP6" s="198"/>
      <c r="RQ6" s="198"/>
      <c r="RR6" s="198"/>
      <c r="RS6" s="198"/>
      <c r="RT6" s="198"/>
      <c r="RU6" s="198"/>
      <c r="RV6" s="198"/>
      <c r="RW6" s="198"/>
      <c r="RX6" s="198"/>
      <c r="RY6" s="198"/>
      <c r="RZ6" s="198"/>
      <c r="SA6" s="198"/>
      <c r="SB6" s="198"/>
      <c r="SC6" s="198"/>
      <c r="SD6" s="198"/>
      <c r="SE6" s="198"/>
      <c r="SF6" s="198"/>
      <c r="SG6" s="198"/>
      <c r="SH6" s="198"/>
      <c r="SI6" s="198"/>
      <c r="SJ6" s="198"/>
      <c r="SK6" s="198"/>
      <c r="SL6" s="198"/>
      <c r="SM6" s="198"/>
      <c r="SN6" s="198"/>
      <c r="SO6" s="198"/>
      <c r="SP6" s="198"/>
      <c r="SQ6" s="198"/>
      <c r="SR6" s="198"/>
      <c r="SS6" s="198"/>
      <c r="ST6" s="198"/>
      <c r="SU6" s="198"/>
      <c r="SV6" s="198"/>
      <c r="SW6" s="198"/>
      <c r="SX6" s="198"/>
      <c r="SY6" s="198"/>
      <c r="SZ6" s="198"/>
      <c r="TA6" s="198"/>
      <c r="TB6" s="198"/>
      <c r="TC6" s="198"/>
      <c r="TD6" s="198"/>
      <c r="TE6" s="198"/>
      <c r="TF6" s="198"/>
      <c r="TG6" s="198"/>
      <c r="TH6" s="198"/>
      <c r="TI6" s="198"/>
      <c r="TJ6" s="198"/>
      <c r="TK6" s="198"/>
      <c r="TL6" s="198"/>
      <c r="TM6" s="198"/>
      <c r="TN6" s="198"/>
      <c r="TO6" s="198"/>
      <c r="TP6" s="198"/>
      <c r="TQ6" s="198"/>
      <c r="TR6" s="198"/>
      <c r="TS6" s="198"/>
      <c r="TT6" s="198"/>
      <c r="TU6" s="198"/>
      <c r="TV6" s="198"/>
      <c r="TW6" s="198"/>
      <c r="TX6" s="198"/>
      <c r="TY6" s="198"/>
      <c r="TZ6" s="198"/>
      <c r="UA6" s="198"/>
      <c r="UB6" s="198"/>
      <c r="UC6" s="198"/>
      <c r="UD6" s="198"/>
      <c r="UE6" s="198"/>
      <c r="UF6" s="198"/>
      <c r="UG6" s="198"/>
      <c r="UH6" s="198"/>
      <c r="UI6" s="198"/>
      <c r="UJ6" s="198"/>
      <c r="UK6" s="198"/>
      <c r="UL6" s="198"/>
      <c r="UM6" s="198"/>
      <c r="UN6" s="198"/>
      <c r="UO6" s="198"/>
      <c r="UP6" s="198"/>
      <c r="UQ6" s="198"/>
      <c r="UR6" s="198"/>
      <c r="US6" s="198"/>
      <c r="UT6" s="198"/>
      <c r="UU6" s="198"/>
      <c r="UV6" s="198"/>
      <c r="UW6" s="198"/>
      <c r="UX6" s="198"/>
      <c r="UY6" s="198"/>
      <c r="UZ6" s="198"/>
      <c r="VA6" s="198"/>
      <c r="VB6" s="198"/>
      <c r="VC6" s="198"/>
      <c r="VD6" s="198"/>
      <c r="VE6" s="198"/>
      <c r="VF6" s="198"/>
      <c r="VG6" s="198"/>
      <c r="VH6" s="198"/>
      <c r="VI6" s="198"/>
      <c r="VJ6" s="198"/>
      <c r="VK6" s="198"/>
      <c r="VL6" s="198"/>
      <c r="VM6" s="198"/>
      <c r="VN6" s="198"/>
      <c r="VO6" s="198"/>
      <c r="VP6" s="198"/>
      <c r="VQ6" s="198"/>
      <c r="VR6" s="198"/>
      <c r="VS6" s="198"/>
      <c r="VT6" s="198"/>
      <c r="VU6" s="198"/>
      <c r="VV6" s="198"/>
      <c r="VW6" s="198"/>
      <c r="VX6" s="198"/>
      <c r="VY6" s="198"/>
      <c r="VZ6" s="198"/>
      <c r="WA6" s="198"/>
      <c r="WB6" s="198"/>
      <c r="WC6" s="198"/>
      <c r="WD6" s="198"/>
      <c r="WE6" s="198"/>
      <c r="WF6" s="198"/>
      <c r="WG6" s="198"/>
      <c r="WH6" s="198"/>
      <c r="WI6" s="198"/>
      <c r="WJ6" s="198"/>
      <c r="WK6" s="198"/>
      <c r="WL6" s="198"/>
      <c r="WM6" s="198"/>
      <c r="WN6" s="198"/>
      <c r="WO6" s="198"/>
      <c r="WP6" s="198"/>
      <c r="WQ6" s="198"/>
      <c r="WR6" s="198"/>
      <c r="WS6" s="198"/>
      <c r="WT6" s="198"/>
      <c r="WU6" s="198"/>
      <c r="WV6" s="198"/>
      <c r="WW6" s="198"/>
      <c r="WX6" s="198"/>
      <c r="WY6" s="198"/>
      <c r="WZ6" s="198"/>
      <c r="XA6" s="198"/>
      <c r="XB6" s="198"/>
      <c r="XC6" s="198"/>
      <c r="XD6" s="198"/>
      <c r="XE6" s="198"/>
      <c r="XF6" s="198"/>
      <c r="XG6" s="198"/>
      <c r="XH6" s="198"/>
      <c r="XI6" s="198"/>
      <c r="XJ6" s="198"/>
      <c r="XK6" s="198"/>
      <c r="XL6" s="198"/>
      <c r="XM6" s="198"/>
      <c r="XN6" s="198"/>
      <c r="XO6" s="198"/>
      <c r="XP6" s="198"/>
      <c r="XQ6" s="198"/>
      <c r="XR6" s="198"/>
      <c r="XS6" s="198"/>
      <c r="XT6" s="198"/>
      <c r="XU6" s="198"/>
      <c r="XV6" s="198"/>
      <c r="XW6" s="198"/>
      <c r="XX6" s="198"/>
      <c r="XY6" s="198"/>
      <c r="XZ6" s="198"/>
      <c r="YA6" s="198"/>
      <c r="YB6" s="198"/>
      <c r="YC6" s="198"/>
      <c r="YD6" s="198"/>
      <c r="YE6" s="198"/>
      <c r="YF6" s="198"/>
      <c r="YG6" s="198"/>
      <c r="YH6" s="198"/>
      <c r="YI6" s="198"/>
      <c r="YJ6" s="198"/>
      <c r="YK6" s="198"/>
      <c r="YL6" s="198"/>
      <c r="YM6" s="198"/>
      <c r="YN6" s="198"/>
      <c r="YO6" s="198"/>
      <c r="YP6" s="198"/>
      <c r="YQ6" s="198"/>
      <c r="YR6" s="198"/>
      <c r="YS6" s="198"/>
      <c r="YT6" s="198"/>
      <c r="YU6" s="198"/>
      <c r="YV6" s="198"/>
      <c r="YW6" s="198"/>
      <c r="YX6" s="198"/>
      <c r="YY6" s="198"/>
      <c r="YZ6" s="198"/>
      <c r="ZA6" s="198"/>
      <c r="ZB6" s="198"/>
      <c r="ZC6" s="198"/>
      <c r="ZD6" s="198"/>
      <c r="ZE6" s="198"/>
      <c r="ZF6" s="198"/>
      <c r="ZG6" s="198"/>
      <c r="ZH6" s="198"/>
      <c r="ZI6" s="198"/>
      <c r="ZJ6" s="198"/>
      <c r="ZK6" s="198"/>
      <c r="ZL6" s="198"/>
      <c r="ZM6" s="198"/>
      <c r="ZN6" s="198"/>
      <c r="ZO6" s="198"/>
      <c r="ZP6" s="198"/>
      <c r="ZQ6" s="198"/>
      <c r="ZR6" s="198"/>
      <c r="ZS6" s="198"/>
      <c r="ZT6" s="198"/>
      <c r="ZU6" s="198"/>
      <c r="ZV6" s="198"/>
      <c r="ZW6" s="198"/>
      <c r="ZX6" s="198"/>
      <c r="ZY6" s="198"/>
      <c r="ZZ6" s="198"/>
      <c r="AAA6" s="198"/>
      <c r="AAB6" s="198"/>
      <c r="AAC6" s="198"/>
      <c r="AAD6" s="198"/>
      <c r="AAE6" s="198"/>
      <c r="AAF6" s="198"/>
      <c r="AAG6" s="198"/>
      <c r="AAH6" s="198"/>
      <c r="AAI6" s="198"/>
      <c r="AAJ6" s="198"/>
      <c r="AAK6" s="198"/>
      <c r="AAL6" s="198"/>
      <c r="AAM6" s="198"/>
      <c r="AAN6" s="198"/>
      <c r="AAO6" s="198"/>
      <c r="AAP6" s="198"/>
      <c r="AAQ6" s="198"/>
      <c r="AAR6" s="198"/>
      <c r="AAS6" s="198"/>
      <c r="AAT6" s="198"/>
      <c r="AAU6" s="198"/>
      <c r="AAV6" s="198"/>
      <c r="AAW6" s="198"/>
      <c r="AAX6" s="198"/>
      <c r="AAY6" s="198"/>
      <c r="AAZ6" s="198"/>
      <c r="ABA6" s="198"/>
      <c r="ABB6" s="198"/>
      <c r="ABC6" s="198"/>
      <c r="ABD6" s="198"/>
      <c r="ABE6" s="198"/>
      <c r="ABF6" s="198"/>
      <c r="ABG6" s="198"/>
      <c r="ABH6" s="198"/>
      <c r="ABI6" s="198"/>
      <c r="ABJ6" s="198"/>
      <c r="ABK6" s="198"/>
      <c r="ABL6" s="198"/>
      <c r="ABM6" s="198"/>
      <c r="ABN6" s="198"/>
      <c r="ABO6" s="198"/>
      <c r="ABP6" s="198"/>
      <c r="ABQ6" s="198"/>
      <c r="ABR6" s="198"/>
      <c r="ABS6" s="198"/>
      <c r="ABT6" s="198"/>
      <c r="ABU6" s="198"/>
      <c r="ABV6" s="198"/>
      <c r="ABW6" s="198"/>
      <c r="ABX6" s="198"/>
      <c r="ABY6" s="198"/>
      <c r="ABZ6" s="198"/>
      <c r="ACA6" s="198"/>
      <c r="ACB6" s="198"/>
      <c r="ACC6" s="198"/>
      <c r="ACD6" s="198"/>
      <c r="ACE6" s="198"/>
      <c r="ACF6" s="198"/>
      <c r="ACG6" s="198"/>
      <c r="ACH6" s="198"/>
      <c r="ACI6" s="198"/>
      <c r="ACJ6" s="198"/>
      <c r="ACK6" s="198"/>
      <c r="ACL6" s="198"/>
      <c r="ACM6" s="198"/>
      <c r="ACN6" s="198"/>
      <c r="ACO6" s="198"/>
      <c r="ACP6" s="198"/>
      <c r="ACQ6" s="198"/>
      <c r="ACR6" s="198"/>
      <c r="ACS6" s="198"/>
      <c r="ACT6" s="198"/>
      <c r="ACU6" s="198"/>
      <c r="ACV6" s="198"/>
      <c r="ACW6" s="198"/>
      <c r="ACX6" s="198"/>
      <c r="ACY6" s="198"/>
      <c r="ACZ6" s="198"/>
      <c r="ADA6" s="198"/>
      <c r="ADB6" s="198"/>
      <c r="ADC6" s="198"/>
      <c r="ADD6" s="198"/>
      <c r="ADE6" s="198"/>
      <c r="ADF6" s="198"/>
      <c r="ADG6" s="198"/>
      <c r="ADH6" s="198"/>
      <c r="ADI6" s="198"/>
      <c r="ADJ6" s="198"/>
      <c r="ADK6" s="198"/>
      <c r="ADL6" s="198"/>
      <c r="ADM6" s="198"/>
      <c r="ADN6" s="198"/>
      <c r="ADO6" s="198"/>
      <c r="ADP6" s="198"/>
      <c r="ADQ6" s="198"/>
      <c r="ADR6" s="198"/>
      <c r="ADS6" s="198"/>
      <c r="ADT6" s="198"/>
      <c r="ADU6" s="198"/>
      <c r="ADV6" s="198"/>
      <c r="ADW6" s="198"/>
      <c r="ADX6" s="198"/>
      <c r="ADY6" s="198"/>
      <c r="ADZ6" s="198"/>
      <c r="AEA6" s="198"/>
      <c r="AEB6" s="198"/>
      <c r="AEC6" s="198"/>
      <c r="AED6" s="198"/>
      <c r="AEE6" s="198"/>
      <c r="AEF6" s="198"/>
      <c r="AEG6" s="198"/>
      <c r="AEH6" s="198"/>
      <c r="AEI6" s="198"/>
      <c r="AEJ6" s="198"/>
      <c r="AEK6" s="198"/>
      <c r="AEL6" s="198"/>
      <c r="AEM6" s="198"/>
      <c r="AEN6" s="198"/>
      <c r="AEO6" s="198"/>
      <c r="AEP6" s="198"/>
      <c r="AEQ6" s="198"/>
      <c r="AER6" s="198"/>
      <c r="AES6" s="198"/>
      <c r="AET6" s="198"/>
      <c r="AEU6" s="198"/>
      <c r="AEV6" s="198"/>
      <c r="AEW6" s="198"/>
      <c r="AEX6" s="198"/>
      <c r="AEY6" s="198"/>
      <c r="AEZ6" s="198"/>
      <c r="AFA6" s="198"/>
      <c r="AFB6" s="198"/>
      <c r="AFC6" s="198"/>
      <c r="AFD6" s="198"/>
      <c r="AFE6" s="198"/>
      <c r="AFF6" s="198"/>
      <c r="AFG6" s="198"/>
      <c r="AFH6" s="198"/>
      <c r="AFI6" s="198"/>
      <c r="AFJ6" s="198"/>
      <c r="AFK6" s="198"/>
      <c r="AFL6" s="198"/>
      <c r="AFM6" s="198"/>
      <c r="AFN6" s="198"/>
      <c r="AFO6" s="198"/>
      <c r="AFP6" s="198"/>
      <c r="AFQ6" s="198"/>
      <c r="AFR6" s="198"/>
      <c r="AFS6" s="198"/>
      <c r="AFT6" s="198"/>
      <c r="AFU6" s="198"/>
      <c r="AFV6" s="198"/>
      <c r="AFW6" s="198"/>
      <c r="AFX6" s="198"/>
      <c r="AFY6" s="198"/>
      <c r="AFZ6" s="198"/>
      <c r="AGA6" s="198"/>
      <c r="AGB6" s="198"/>
      <c r="AGC6" s="198"/>
      <c r="AGD6" s="198"/>
      <c r="AGE6" s="198"/>
    </row>
    <row r="7" spans="1:863" ht="108" customHeight="1" x14ac:dyDescent="0.25">
      <c r="A7" s="339">
        <v>1</v>
      </c>
      <c r="B7" s="333" t="s">
        <v>253</v>
      </c>
      <c r="C7" s="342" t="s">
        <v>269</v>
      </c>
      <c r="D7" s="345" t="s">
        <v>303</v>
      </c>
      <c r="E7" s="202" t="s">
        <v>305</v>
      </c>
      <c r="F7" s="202" t="s">
        <v>306</v>
      </c>
      <c r="G7" s="333" t="s">
        <v>32</v>
      </c>
      <c r="H7" s="178" t="s">
        <v>307</v>
      </c>
      <c r="I7" s="119" t="s">
        <v>308</v>
      </c>
      <c r="J7" s="348" t="s">
        <v>366</v>
      </c>
      <c r="K7" s="333" t="s">
        <v>227</v>
      </c>
      <c r="L7" s="333" t="s">
        <v>276</v>
      </c>
      <c r="M7" s="342" t="s">
        <v>309</v>
      </c>
      <c r="N7" s="327" t="str">
        <f>IFERROR(VLOOKUP(O7,datos!$AC$2:$AE$7,3,0),"")</f>
        <v>Muy Alta</v>
      </c>
      <c r="O7" s="330">
        <f>+IF(OR(M7="",M7=0),"",IF(M7&lt;=datos!$AD$3,datos!$AC$3,IF(AND(M7&gt;datos!$AD$3,M7&lt;=datos!$AD$4),datos!$AC$4,IF(AND(M7&gt;datos!$AD$4,M7&lt;=datos!$AD$5),datos!$AC$5,IF(AND(M7&gt;datos!$AD$5,M7&lt;=datos!$AD$6),datos!$AC$6,IF(M7&gt;datos!$AD$7,datos!$AC$7,0))))))</f>
        <v>1</v>
      </c>
      <c r="P7" s="333" t="s">
        <v>121</v>
      </c>
      <c r="Q7" s="336" t="str">
        <f>IFERROR(VLOOKUP(P7,datos!$AB$10:$AC$21,2,0),"")</f>
        <v>Leve</v>
      </c>
      <c r="R7" s="330">
        <v>0.2</v>
      </c>
      <c r="S7" s="327" t="str">
        <f ca="1">IFERROR(INDIRECT("datos!"&amp;HLOOKUP(Q7,calculo_imp,2,FALSE)&amp;VLOOKUP(N7,calculo_prob,2,FALSE)),"")</f>
        <v>Alto</v>
      </c>
      <c r="T7" s="263">
        <v>1</v>
      </c>
      <c r="U7" s="245" t="s">
        <v>332</v>
      </c>
      <c r="V7" s="245" t="s">
        <v>312</v>
      </c>
      <c r="W7" s="87" t="s">
        <v>310</v>
      </c>
      <c r="X7" s="87" t="s">
        <v>367</v>
      </c>
      <c r="Y7" s="87" t="s">
        <v>330</v>
      </c>
      <c r="Z7" s="87" t="s">
        <v>331</v>
      </c>
      <c r="AA7" s="245" t="s">
        <v>323</v>
      </c>
      <c r="AB7" s="245" t="s">
        <v>323</v>
      </c>
      <c r="AC7" s="245" t="s">
        <v>311</v>
      </c>
      <c r="AD7" s="249" t="str">
        <f>IF(AE7="","",VLOOKUP(AE7,datos!$AT$6:$AU$9,2,0))</f>
        <v>Probabilidad</v>
      </c>
      <c r="AE7" s="245" t="s">
        <v>49</v>
      </c>
      <c r="AF7" s="245" t="s">
        <v>53</v>
      </c>
      <c r="AG7" s="254">
        <f>IF(AND(AE7="",AF7=""),"",IF(AE7="",0,VLOOKUP(AE7,datos!$AP$3:$AR$7,3,0))+IF(AF7="",0,VLOOKUP(AF7,datos!$AP$3:$AR$7,3,0)))</f>
        <v>0.4</v>
      </c>
      <c r="AH7" s="257" t="str">
        <f>IF(OR(AI7="",AI7=0),"",IF(AI7&lt;=datos!$AC$3,datos!$AE$3,IF(AI7&lt;=datos!$AC$4,datos!$AE$4,IF(AI7&lt;=datos!$AC$5,datos!$AE$5,IF(AI7&lt;=datos!$AC$6,datos!$AE$6,IF(AI7&lt;=datos!$AC$7,datos!$AE$7,""))))))</f>
        <v>Media</v>
      </c>
      <c r="AI7" s="107">
        <f>IF(AD7="","",IF(T7=1,IF(AD7="Probabilidad",O7-(O7*AG7),O7),IF(AD7="Probabilidad",AI6-(AI6*AG7),AI6)))</f>
        <v>0.6</v>
      </c>
      <c r="AJ7" s="257" t="str">
        <f>+IF(AK7&lt;=datos!$AD$11,datos!$AC$11,IF(AK7&lt;=datos!$AD$12,datos!$AC$12,IF(AK7&lt;=datos!$AD$13,datos!$AC$13,IF(AK7&lt;=datos!$AD$14,datos!$AC$14,IF(AK7&lt;=datos!$AD$15,datos!$AC$15,"")))))</f>
        <v>Leve</v>
      </c>
      <c r="AK7" s="107">
        <f>IF(AD7="","",IF(T7=1,IF(AD7="Impacto",R7-(R7*AG7),R7),IF(AD7="Impacto",AK6-(AK6*AG7),AK6)))</f>
        <v>0.2</v>
      </c>
      <c r="AL7" s="257" t="str">
        <f t="shared" ref="AL7:AL23" ca="1" si="0">IFERROR(INDIRECT("datos!"&amp;HLOOKUP(AJ7,calculo_imp,2,FALSE)&amp;VLOOKUP(AH7,calculo_prob,2,FALSE)),"")</f>
        <v>Moderado</v>
      </c>
      <c r="AM7" s="245" t="s">
        <v>60</v>
      </c>
      <c r="AN7" s="245" t="s">
        <v>313</v>
      </c>
      <c r="AO7" s="245" t="s">
        <v>314</v>
      </c>
      <c r="AP7" s="245" t="s">
        <v>333</v>
      </c>
      <c r="AQ7" s="88" t="s">
        <v>316</v>
      </c>
      <c r="AR7" s="88">
        <v>44562</v>
      </c>
      <c r="AS7" s="88" t="s">
        <v>315</v>
      </c>
      <c r="AT7" s="264" t="s">
        <v>368</v>
      </c>
      <c r="AU7" s="265" t="s">
        <v>369</v>
      </c>
      <c r="AV7" s="391">
        <v>0</v>
      </c>
    </row>
    <row r="8" spans="1:863" ht="33.75" customHeight="1" x14ac:dyDescent="0.25">
      <c r="A8" s="340"/>
      <c r="B8" s="334"/>
      <c r="C8" s="343"/>
      <c r="D8" s="346"/>
      <c r="E8" s="203"/>
      <c r="F8" s="203"/>
      <c r="G8" s="334"/>
      <c r="H8" s="138"/>
      <c r="I8" s="120"/>
      <c r="J8" s="349"/>
      <c r="K8" s="334"/>
      <c r="L8" s="334"/>
      <c r="M8" s="343"/>
      <c r="N8" s="328"/>
      <c r="O8" s="331"/>
      <c r="P8" s="334"/>
      <c r="Q8" s="337"/>
      <c r="R8" s="331" t="e">
        <f>IF(OR(#REF!=datos!$AB$10,#REF!=datos!$AB$16),"",VLOOKUP(#REF!,datos!$AA$10:$AC$21,3,0))</f>
        <v>#REF!</v>
      </c>
      <c r="S8" s="328"/>
      <c r="T8" s="262">
        <v>2</v>
      </c>
      <c r="U8" s="246"/>
      <c r="V8" s="176"/>
      <c r="W8" s="177"/>
      <c r="X8" s="177"/>
      <c r="Y8" s="177"/>
      <c r="Z8" s="177"/>
      <c r="AA8" s="176"/>
      <c r="AB8" s="176"/>
      <c r="AC8" s="246"/>
      <c r="AD8" s="250" t="str">
        <f>IF(AE8="","",VLOOKUP(AE8,datos!$AT$6:$AU$9,2,0))</f>
        <v/>
      </c>
      <c r="AE8" s="246"/>
      <c r="AF8" s="246"/>
      <c r="AG8" s="251" t="str">
        <f>IF(AND(AE8="",AF8=""),"",IF(AE8="",0,VLOOKUP(AE8,datos!$AP$3:$AR$7,3,0))+IF(AF8="",0,VLOOKUP(AF8,datos!$AP$3:$AR$7,3,0)))</f>
        <v/>
      </c>
      <c r="AH8" s="258" t="str">
        <f>IF(OR(AI8="",AI8=0),"",IF(AI8&lt;=datos!$AC$3,datos!$AE$3,IF(AI8&lt;=datos!$AC$4,datos!$AE$4,IF(AI8&lt;=datos!$AC$5,datos!$AE$5,IF(AI8&lt;=datos!$AC$6,datos!$AE$6,IF(AI8&lt;=datos!$AC$7,datos!$AE$7,""))))))</f>
        <v/>
      </c>
      <c r="AI8" s="109" t="str">
        <f t="shared" ref="AI8:AI17" si="1">IF(AD8="","",IF(T8=1,IF(AD8="Probabilidad",O8-(O8*AG8),O8),IF(AD8="Probabilidad",AI7-(AI7*AG8),AI7)))</f>
        <v/>
      </c>
      <c r="AJ8" s="258" t="str">
        <f>+IF(AK8&lt;=datos!$AD$11,datos!$AC$11,IF(AK8&lt;=datos!$AD$12,datos!$AC$12,IF(AK8&lt;=datos!$AD$13,datos!$AC$13,IF(AK8&lt;=datos!$AD$14,datos!$AC$14,IF(AK8&lt;=datos!$AD$15,datos!$AC$15,"")))))</f>
        <v/>
      </c>
      <c r="AK8" s="109" t="str">
        <f t="shared" ref="AK8:AK17" si="2">IF(AD8="","",IF(T8=1,IF(AD8="Impacto",R8-(R8*AG8),R8),IF(AD8="Impacto",AK7-(AK7*AG8),AK7)))</f>
        <v/>
      </c>
      <c r="AL8" s="258" t="str">
        <f t="shared" ca="1" si="0"/>
        <v/>
      </c>
      <c r="AM8" s="101"/>
      <c r="AN8" s="246"/>
      <c r="AO8" s="246"/>
      <c r="AP8" s="246"/>
      <c r="AQ8" s="84"/>
      <c r="AR8" s="84"/>
      <c r="AS8" s="84"/>
      <c r="AT8" s="246"/>
      <c r="AU8" s="120"/>
      <c r="AV8" s="363"/>
    </row>
    <row r="9" spans="1:863" ht="33.75" customHeight="1" x14ac:dyDescent="0.25">
      <c r="A9" s="340"/>
      <c r="B9" s="334"/>
      <c r="C9" s="343"/>
      <c r="D9" s="346"/>
      <c r="E9" s="203"/>
      <c r="F9" s="203"/>
      <c r="G9" s="334"/>
      <c r="H9" s="138"/>
      <c r="I9" s="120"/>
      <c r="J9" s="349"/>
      <c r="K9" s="334"/>
      <c r="L9" s="334"/>
      <c r="M9" s="343"/>
      <c r="N9" s="328"/>
      <c r="O9" s="331"/>
      <c r="P9" s="334"/>
      <c r="Q9" s="337"/>
      <c r="R9" s="331"/>
      <c r="S9" s="328"/>
      <c r="T9" s="262">
        <v>3</v>
      </c>
      <c r="U9" s="246"/>
      <c r="V9" s="176"/>
      <c r="W9" s="177"/>
      <c r="X9" s="177"/>
      <c r="Y9" s="177"/>
      <c r="Z9" s="177"/>
      <c r="AA9" s="176"/>
      <c r="AB9" s="176"/>
      <c r="AC9" s="246"/>
      <c r="AD9" s="250"/>
      <c r="AE9" s="246"/>
      <c r="AF9" s="246"/>
      <c r="AG9" s="251"/>
      <c r="AH9" s="258"/>
      <c r="AI9" s="109"/>
      <c r="AJ9" s="258"/>
      <c r="AK9" s="109"/>
      <c r="AL9" s="258"/>
      <c r="AM9" s="101"/>
      <c r="AN9" s="246"/>
      <c r="AO9" s="246"/>
      <c r="AP9" s="246"/>
      <c r="AQ9" s="84"/>
      <c r="AR9" s="84"/>
      <c r="AS9" s="84"/>
      <c r="AT9" s="246"/>
      <c r="AU9" s="120"/>
      <c r="AV9" s="363"/>
    </row>
    <row r="10" spans="1:863" ht="39.75" customHeight="1" thickBot="1" x14ac:dyDescent="0.3">
      <c r="A10" s="341"/>
      <c r="B10" s="335"/>
      <c r="C10" s="344"/>
      <c r="D10" s="347"/>
      <c r="E10" s="204"/>
      <c r="F10" s="204"/>
      <c r="G10" s="335"/>
      <c r="H10" s="139"/>
      <c r="I10" s="122"/>
      <c r="J10" s="350"/>
      <c r="K10" s="335"/>
      <c r="L10" s="335"/>
      <c r="M10" s="344"/>
      <c r="N10" s="329"/>
      <c r="O10" s="332"/>
      <c r="P10" s="335"/>
      <c r="Q10" s="338"/>
      <c r="R10" s="332" t="e">
        <f>IF(OR(#REF!=datos!$AB$10,#REF!=datos!$AB$16),"",VLOOKUP(#REF!,datos!$AA$10:$AC$21,3,0))</f>
        <v>#REF!</v>
      </c>
      <c r="S10" s="329"/>
      <c r="T10" s="266">
        <v>4</v>
      </c>
      <c r="U10" s="255"/>
      <c r="V10" s="247"/>
      <c r="W10" s="123"/>
      <c r="X10" s="123"/>
      <c r="Y10" s="123"/>
      <c r="Z10" s="123"/>
      <c r="AA10" s="247"/>
      <c r="AB10" s="247"/>
      <c r="AC10" s="247"/>
      <c r="AD10" s="256" t="str">
        <f>IF(AE10="","",VLOOKUP(AE10,datos!$AT$6:$AU$9,2,0))</f>
        <v/>
      </c>
      <c r="AE10" s="247"/>
      <c r="AF10" s="247"/>
      <c r="AG10" s="252" t="str">
        <f>IF(AND(AE10="",AF10=""),"",IF(AE10="",0,VLOOKUP(AE10,datos!$AP$3:$AR$7,3,0))+IF(AF10="",0,VLOOKUP(AF10,datos!$AP$3:$AR$7,3,0)))</f>
        <v/>
      </c>
      <c r="AH10" s="112" t="str">
        <f>IF(OR(AI10="",AI10=0),"",IF(AI10&lt;=datos!$AC$3,datos!$AE$3,IF(AI10&lt;=datos!$AC$4,datos!$AE$4,IF(AI10&lt;=datos!$AC$5,datos!$AE$5,IF(AI10&lt;=datos!$AC$6,datos!$AE$6,IF(AI10&lt;=datos!$AC$7,datos!$AE$7,""))))))</f>
        <v/>
      </c>
      <c r="AI10" s="111" t="str">
        <f>IF(AD10="","",IF(T10=1,IF(AD10="Probabilidad",O10-(O10*AG10),O10),IF(AD10="Probabilidad",AI8-(AI8*AG10),AI8)))</f>
        <v/>
      </c>
      <c r="AJ10" s="112" t="str">
        <f>+IF(AK10&lt;=datos!$AD$11,datos!$AC$11,IF(AK10&lt;=datos!$AD$12,datos!$AC$12,IF(AK10&lt;=datos!$AD$13,datos!$AC$13,IF(AK10&lt;=datos!$AD$14,datos!$AC$14,IF(AK10&lt;=datos!$AD$15,datos!$AC$15,"")))))</f>
        <v/>
      </c>
      <c r="AK10" s="111" t="str">
        <f>IF(AD10="","",IF(T10=1,IF(AD10="Impacto",R10-(R10*AG10),R10),IF(AD10="Impacto",AK8-(AK8*AG10),AK8)))</f>
        <v/>
      </c>
      <c r="AL10" s="112" t="str">
        <f t="shared" ca="1" si="0"/>
        <v/>
      </c>
      <c r="AM10" s="103"/>
      <c r="AN10" s="247"/>
      <c r="AO10" s="247"/>
      <c r="AP10" s="247"/>
      <c r="AQ10" s="90"/>
      <c r="AR10" s="90"/>
      <c r="AS10" s="90"/>
      <c r="AT10" s="247"/>
      <c r="AU10" s="122"/>
      <c r="AV10" s="364"/>
    </row>
    <row r="11" spans="1:863" ht="141.75" customHeight="1" x14ac:dyDescent="0.25">
      <c r="A11" s="339">
        <v>2</v>
      </c>
      <c r="B11" s="333" t="s">
        <v>253</v>
      </c>
      <c r="C11" s="342" t="s">
        <v>269</v>
      </c>
      <c r="D11" s="345" t="s">
        <v>303</v>
      </c>
      <c r="E11" s="202" t="s">
        <v>304</v>
      </c>
      <c r="F11" s="202" t="s">
        <v>318</v>
      </c>
      <c r="G11" s="333" t="s">
        <v>34</v>
      </c>
      <c r="H11" s="202" t="s">
        <v>319</v>
      </c>
      <c r="I11" s="119" t="s">
        <v>320</v>
      </c>
      <c r="J11" s="348" t="s">
        <v>370</v>
      </c>
      <c r="K11" s="351" t="s">
        <v>228</v>
      </c>
      <c r="L11" s="351" t="s">
        <v>131</v>
      </c>
      <c r="M11" s="333" t="s">
        <v>318</v>
      </c>
      <c r="N11" s="327" t="str">
        <f>IFERROR(VLOOKUP(O11,datos!$AC$2:$AE$7,3,0),"")</f>
        <v>Muy Alta</v>
      </c>
      <c r="O11" s="330">
        <f>+IF(OR(M11="",M11=0),"",IF(M11&lt;=datos!$AD$3,datos!$AC$3,IF(AND(M11&gt;datos!$AD$3,M11&lt;=datos!$AD$4),datos!$AC$4,IF(AND(M11&gt;datos!$AD$4,M11&lt;=datos!$AD$5),datos!$AC$5,IF(AND(M11&gt;datos!$AD$5,M11&lt;=datos!$AD$6),datos!$AC$6,IF(M11&gt;datos!$AD$7,datos!$AC$7,0))))))</f>
        <v>1</v>
      </c>
      <c r="P11" s="333" t="s">
        <v>121</v>
      </c>
      <c r="Q11" s="336" t="str">
        <f>IFERROR(VLOOKUP(P11,datos!$AB$10:$AC$21,2,0),"")</f>
        <v>Leve</v>
      </c>
      <c r="R11" s="330">
        <f>IFERROR(IF(OR(P11=datos!$AB$10,P11=datos!$AB$16),"",VLOOKUP(P11,datos!$AB$10:$AD$21,3,0)),"")</f>
        <v>0.2</v>
      </c>
      <c r="S11" s="327" t="str">
        <f ca="1">IFERROR(INDIRECT("datos!"&amp;HLOOKUP(Q11,calculo_imp,2,FALSE)&amp;VLOOKUP(N11,calculo_prob,2,FALSE)),"")</f>
        <v>Alto</v>
      </c>
      <c r="T11" s="263">
        <v>1</v>
      </c>
      <c r="U11" s="248"/>
      <c r="V11" s="245" t="s">
        <v>312</v>
      </c>
      <c r="W11" s="87" t="s">
        <v>321</v>
      </c>
      <c r="X11" s="87" t="s">
        <v>322</v>
      </c>
      <c r="Y11" s="87" t="s">
        <v>324</v>
      </c>
      <c r="Z11" s="87" t="s">
        <v>326</v>
      </c>
      <c r="AA11" s="245" t="s">
        <v>325</v>
      </c>
      <c r="AB11" s="245" t="s">
        <v>334</v>
      </c>
      <c r="AC11" s="245" t="s">
        <v>311</v>
      </c>
      <c r="AD11" s="249" t="str">
        <f>IF(AE11="","",VLOOKUP(AE11,datos!$AT$6:$AU$9,2,0))</f>
        <v>Probabilidad</v>
      </c>
      <c r="AE11" s="245" t="s">
        <v>49</v>
      </c>
      <c r="AF11" s="245" t="s">
        <v>53</v>
      </c>
      <c r="AG11" s="254">
        <f>IF(AND(AE11="",AF11=""),"",IF(AE11="",0,VLOOKUP(AE11,datos!$AP$3:$AR$7,3,0))+IF(AF11="",0,VLOOKUP(AF11,datos!$AP$3:$AR$7,3,0)))</f>
        <v>0.4</v>
      </c>
      <c r="AH11" s="257" t="str">
        <f>IF(OR(AI11="",AI11=0),"",IF(AI11&lt;=datos!$AC$3,datos!$AE$3,IF(AI11&lt;=datos!$AC$4,datos!$AE$4,IF(AI11&lt;=datos!$AC$5,datos!$AE$5,IF(AI11&lt;=datos!$AC$6,datos!$AE$6,IF(AI11&lt;=datos!$AC$7,datos!$AE$7,""))))))</f>
        <v>Media</v>
      </c>
      <c r="AI11" s="107">
        <f>IF(AD11="","",IF(T11=1,IF(AD11="Probabilidad",O11-(O11*AG11),O11),IF(AD11="Probabilidad",#REF!-(#REF!*AG11),#REF!)))</f>
        <v>0.6</v>
      </c>
      <c r="AJ11" s="257" t="str">
        <f>+IF(AK11&lt;=datos!$AD$11,datos!$AC$11,IF(AK11&lt;=datos!$AD$12,datos!$AC$12,IF(AK11&lt;=datos!$AD$13,datos!$AC$13,IF(AK11&lt;=datos!$AD$14,datos!$AC$14,IF(AK11&lt;=datos!$AD$15,datos!$AC$15,"")))))</f>
        <v>Leve</v>
      </c>
      <c r="AK11" s="107">
        <f>IF(AD11="","",IF(T11=1,IF(AD11="Impacto",R11-(R11*AG11),R11),IF(AD11="Impacto",#REF!-(#REF!*AG11),#REF!)))</f>
        <v>0.2</v>
      </c>
      <c r="AL11" s="257" t="str">
        <f t="shared" ca="1" si="0"/>
        <v>Moderado</v>
      </c>
      <c r="AM11" s="267" t="s">
        <v>60</v>
      </c>
      <c r="AN11" s="245" t="s">
        <v>327</v>
      </c>
      <c r="AO11" s="245" t="s">
        <v>328</v>
      </c>
      <c r="AP11" s="245" t="s">
        <v>329</v>
      </c>
      <c r="AQ11" s="88" t="s">
        <v>312</v>
      </c>
      <c r="AR11" s="88">
        <v>44562</v>
      </c>
      <c r="AS11" s="88" t="s">
        <v>335</v>
      </c>
      <c r="AT11" s="264" t="s">
        <v>368</v>
      </c>
      <c r="AU11" s="265" t="s">
        <v>369</v>
      </c>
      <c r="AV11" s="391">
        <v>0</v>
      </c>
    </row>
    <row r="12" spans="1:863" ht="55.5" customHeight="1" x14ac:dyDescent="0.25">
      <c r="A12" s="340"/>
      <c r="B12" s="334"/>
      <c r="C12" s="343"/>
      <c r="D12" s="346"/>
      <c r="E12" s="203" t="s">
        <v>317</v>
      </c>
      <c r="F12" s="203"/>
      <c r="G12" s="334"/>
      <c r="H12" s="138"/>
      <c r="I12" s="120"/>
      <c r="J12" s="349"/>
      <c r="K12" s="352"/>
      <c r="L12" s="352"/>
      <c r="M12" s="334"/>
      <c r="N12" s="328"/>
      <c r="O12" s="331"/>
      <c r="P12" s="334"/>
      <c r="Q12" s="337"/>
      <c r="R12" s="331" t="e">
        <f>IF(OR(#REF!=datos!$AB$10,#REF!=datos!$AB$16),"",VLOOKUP(#REF!,datos!$AA$10:$AC$21,3,0))</f>
        <v>#REF!</v>
      </c>
      <c r="S12" s="328"/>
      <c r="T12" s="262">
        <v>2</v>
      </c>
      <c r="U12" s="246"/>
      <c r="V12" s="246"/>
      <c r="W12" s="83"/>
      <c r="X12" s="83"/>
      <c r="Y12" s="83"/>
      <c r="Z12" s="83"/>
      <c r="AA12" s="246"/>
      <c r="AB12" s="246"/>
      <c r="AC12" s="246"/>
      <c r="AD12" s="250" t="str">
        <f>IF(AE12="","",VLOOKUP(AE12,datos!$AT$6:$AU$9,2,0))</f>
        <v/>
      </c>
      <c r="AE12" s="246"/>
      <c r="AF12" s="246"/>
      <c r="AG12" s="251" t="str">
        <f>IF(AND(AE12="",AF12=""),"",IF(AE12="",0,VLOOKUP(AE12,datos!$AP$3:$AR$7,3,0))+IF(AF12="",0,VLOOKUP(AF12,datos!$AP$3:$AR$7,3,0)))</f>
        <v/>
      </c>
      <c r="AH12" s="258" t="str">
        <f>IF(OR(AI12="",AI12=0),"",IF(AI12&lt;=datos!$AC$3,datos!$AE$3,IF(AI12&lt;=datos!$AC$4,datos!$AE$4,IF(AI12&lt;=datos!$AC$5,datos!$AE$5,IF(AI12&lt;=datos!$AC$6,datos!$AE$6,IF(AI12&lt;=datos!$AC$7,datos!$AE$7,""))))))</f>
        <v/>
      </c>
      <c r="AI12" s="109" t="str">
        <f t="shared" si="1"/>
        <v/>
      </c>
      <c r="AJ12" s="258" t="str">
        <f>+IF(AK12&lt;=datos!$AD$11,datos!$AC$11,IF(AK12&lt;=datos!$AD$12,datos!$AC$12,IF(AK12&lt;=datos!$AD$13,datos!$AC$13,IF(AK12&lt;=datos!$AD$14,datos!$AC$14,IF(AK12&lt;=datos!$AD$15,datos!$AC$15,"")))))</f>
        <v/>
      </c>
      <c r="AK12" s="109" t="str">
        <f t="shared" si="2"/>
        <v/>
      </c>
      <c r="AL12" s="258" t="str">
        <f t="shared" ca="1" si="0"/>
        <v/>
      </c>
      <c r="AM12" s="101"/>
      <c r="AN12" s="246"/>
      <c r="AO12" s="246"/>
      <c r="AP12" s="246"/>
      <c r="AQ12" s="84"/>
      <c r="AR12" s="84"/>
      <c r="AS12" s="84"/>
      <c r="AT12" s="246"/>
      <c r="AU12" s="120"/>
      <c r="AV12" s="363"/>
    </row>
    <row r="13" spans="1:863" ht="45.75" customHeight="1" x14ac:dyDescent="0.25">
      <c r="A13" s="340"/>
      <c r="B13" s="334"/>
      <c r="C13" s="343"/>
      <c r="D13" s="346"/>
      <c r="E13" s="203"/>
      <c r="F13" s="203"/>
      <c r="G13" s="334"/>
      <c r="H13" s="138"/>
      <c r="I13" s="120"/>
      <c r="J13" s="349"/>
      <c r="K13" s="352"/>
      <c r="L13" s="352"/>
      <c r="M13" s="334"/>
      <c r="N13" s="328"/>
      <c r="O13" s="331"/>
      <c r="P13" s="334"/>
      <c r="Q13" s="337"/>
      <c r="R13" s="331" t="e">
        <f>IF(OR(#REF!=datos!$AB$10,#REF!=datos!$AB$16),"",VLOOKUP(#REF!,datos!$AA$10:$AC$21,3,0))</f>
        <v>#REF!</v>
      </c>
      <c r="S13" s="328"/>
      <c r="T13" s="262">
        <v>3</v>
      </c>
      <c r="U13" s="246"/>
      <c r="V13" s="246"/>
      <c r="W13" s="83"/>
      <c r="X13" s="83"/>
      <c r="Y13" s="83"/>
      <c r="Z13" s="83"/>
      <c r="AA13" s="246"/>
      <c r="AB13" s="246"/>
      <c r="AC13" s="246"/>
      <c r="AD13" s="250" t="str">
        <f>IF(AE13="","",VLOOKUP(AE13,datos!$AT$6:$AU$9,2,0))</f>
        <v/>
      </c>
      <c r="AE13" s="246"/>
      <c r="AF13" s="246"/>
      <c r="AG13" s="251" t="str">
        <f>IF(AND(AE13="",AF13=""),"",IF(AE13="",0,VLOOKUP(AE13,datos!$AP$3:$AR$7,3,0))+IF(AF13="",0,VLOOKUP(AF13,datos!$AP$3:$AR$7,3,0)))</f>
        <v/>
      </c>
      <c r="AH13" s="258" t="str">
        <f>IF(OR(AI13="",AI13=0),"",IF(AI13&lt;=datos!$AC$3,datos!$AE$3,IF(AI13&lt;=datos!$AC$4,datos!$AE$4,IF(AI13&lt;=datos!$AC$5,datos!$AE$5,IF(AI13&lt;=datos!$AC$6,datos!$AE$6,IF(AI13&lt;=datos!$AC$7,datos!$AE$7,""))))))</f>
        <v/>
      </c>
      <c r="AI13" s="109" t="str">
        <f t="shared" si="1"/>
        <v/>
      </c>
      <c r="AJ13" s="258" t="str">
        <f>+IF(AK13&lt;=datos!$AD$11,datos!$AC$11,IF(AK13&lt;=datos!$AD$12,datos!$AC$12,IF(AK13&lt;=datos!$AD$13,datos!$AC$13,IF(AK13&lt;=datos!$AD$14,datos!$AC$14,IF(AK13&lt;=datos!$AD$15,datos!$AC$15,"")))))</f>
        <v/>
      </c>
      <c r="AK13" s="109" t="str">
        <f t="shared" si="2"/>
        <v/>
      </c>
      <c r="AL13" s="258" t="str">
        <f t="shared" ca="1" si="0"/>
        <v/>
      </c>
      <c r="AM13" s="101"/>
      <c r="AN13" s="246"/>
      <c r="AO13" s="246"/>
      <c r="AP13" s="246"/>
      <c r="AQ13" s="84"/>
      <c r="AR13" s="84"/>
      <c r="AS13" s="84"/>
      <c r="AT13" s="246"/>
      <c r="AU13" s="120"/>
      <c r="AV13" s="363"/>
    </row>
    <row r="14" spans="1:863" ht="48.75" customHeight="1" x14ac:dyDescent="0.25">
      <c r="A14" s="340"/>
      <c r="B14" s="334"/>
      <c r="C14" s="343"/>
      <c r="D14" s="346"/>
      <c r="E14" s="203"/>
      <c r="F14" s="203"/>
      <c r="G14" s="334"/>
      <c r="H14" s="120"/>
      <c r="I14" s="120"/>
      <c r="J14" s="349"/>
      <c r="K14" s="352"/>
      <c r="L14" s="352"/>
      <c r="M14" s="334"/>
      <c r="N14" s="328"/>
      <c r="O14" s="331"/>
      <c r="P14" s="334"/>
      <c r="Q14" s="337"/>
      <c r="R14" s="331" t="e">
        <f>IF(OR(#REF!=datos!$AB$10,#REF!=datos!$AB$16),"",VLOOKUP(#REF!,datos!$AA$10:$AC$21,3,0))</f>
        <v>#REF!</v>
      </c>
      <c r="S14" s="328"/>
      <c r="T14" s="262">
        <v>4</v>
      </c>
      <c r="U14" s="246"/>
      <c r="V14" s="246"/>
      <c r="W14" s="83"/>
      <c r="X14" s="83"/>
      <c r="Y14" s="83"/>
      <c r="Z14" s="83"/>
      <c r="AA14" s="246"/>
      <c r="AB14" s="246"/>
      <c r="AC14" s="246"/>
      <c r="AD14" s="250" t="str">
        <f>IF(AE14="","",VLOOKUP(AE14,datos!$AT$6:$AU$9,2,0))</f>
        <v/>
      </c>
      <c r="AE14" s="246"/>
      <c r="AF14" s="246"/>
      <c r="AG14" s="251" t="str">
        <f>IF(AND(AE14="",AF14=""),"",IF(AE14="",0,VLOOKUP(AE14,datos!$AP$3:$AR$7,3,0))+IF(AF14="",0,VLOOKUP(AF14,datos!$AP$3:$AR$7,3,0)))</f>
        <v/>
      </c>
      <c r="AH14" s="258" t="str">
        <f>IF(OR(AI14="",AI14=0),"",IF(AI14&lt;=datos!$AC$3,datos!$AE$3,IF(AI14&lt;=datos!$AC$4,datos!$AE$4,IF(AI14&lt;=datos!$AC$5,datos!$AE$5,IF(AI14&lt;=datos!$AC$6,datos!$AE$6,IF(AI14&lt;=datos!$AC$7,datos!$AE$7,""))))))</f>
        <v/>
      </c>
      <c r="AI14" s="109" t="str">
        <f t="shared" si="1"/>
        <v/>
      </c>
      <c r="AJ14" s="258" t="str">
        <f>+IF(AK14&lt;=datos!$AD$11,datos!$AC$11,IF(AK14&lt;=datos!$AD$12,datos!$AC$12,IF(AK14&lt;=datos!$AD$13,datos!$AC$13,IF(AK14&lt;=datos!$AD$14,datos!$AC$14,IF(AK14&lt;=datos!$AD$15,datos!$AC$15,"")))))</f>
        <v/>
      </c>
      <c r="AK14" s="109" t="str">
        <f t="shared" si="2"/>
        <v/>
      </c>
      <c r="AL14" s="258" t="str">
        <f t="shared" ca="1" si="0"/>
        <v/>
      </c>
      <c r="AM14" s="101"/>
      <c r="AN14" s="246"/>
      <c r="AO14" s="246"/>
      <c r="AP14" s="246"/>
      <c r="AQ14" s="84"/>
      <c r="AR14" s="84"/>
      <c r="AS14" s="84"/>
      <c r="AT14" s="246"/>
      <c r="AU14" s="120"/>
      <c r="AV14" s="363"/>
    </row>
    <row r="15" spans="1:863" ht="36" customHeight="1" thickBot="1" x14ac:dyDescent="0.3">
      <c r="A15" s="341"/>
      <c r="B15" s="335"/>
      <c r="C15" s="344"/>
      <c r="D15" s="347"/>
      <c r="E15" s="204"/>
      <c r="F15" s="204"/>
      <c r="G15" s="335"/>
      <c r="H15" s="122"/>
      <c r="I15" s="122"/>
      <c r="J15" s="350"/>
      <c r="K15" s="353"/>
      <c r="L15" s="353"/>
      <c r="M15" s="335"/>
      <c r="N15" s="329"/>
      <c r="O15" s="332"/>
      <c r="P15" s="335"/>
      <c r="Q15" s="338"/>
      <c r="R15" s="332" t="e">
        <f>IF(OR(#REF!=datos!$AB$10,#REF!=datos!$AB$16),"",VLOOKUP(#REF!,datos!$AA$10:$AC$21,3,0))</f>
        <v>#REF!</v>
      </c>
      <c r="S15" s="329"/>
      <c r="T15" s="266">
        <v>5</v>
      </c>
      <c r="U15" s="247"/>
      <c r="V15" s="255"/>
      <c r="W15" s="89"/>
      <c r="X15" s="89"/>
      <c r="Y15" s="89"/>
      <c r="Z15" s="89"/>
      <c r="AA15" s="247"/>
      <c r="AB15" s="247"/>
      <c r="AC15" s="247"/>
      <c r="AD15" s="256" t="str">
        <f>IF(AE15="","",VLOOKUP(AE15,datos!$AT$6:$AU$9,2,0))</f>
        <v/>
      </c>
      <c r="AE15" s="247"/>
      <c r="AF15" s="247"/>
      <c r="AG15" s="252" t="str">
        <f>IF(AND(AE15="",AF15=""),"",IF(AE15="",0,VLOOKUP(AE15,datos!$AP$3:$AR$7,3,0))+IF(AF15="",0,VLOOKUP(AF15,datos!$AP$3:$AR$7,3,0)))</f>
        <v/>
      </c>
      <c r="AH15" s="112" t="str">
        <f>IF(OR(AI15="",AI15=0),"",IF(AI15&lt;=datos!$AC$3,datos!$AE$3,IF(AI15&lt;=datos!$AC$4,datos!$AE$4,IF(AI15&lt;=datos!$AC$5,datos!$AE$5,IF(AI15&lt;=datos!$AC$6,datos!$AE$6,IF(AI15&lt;=datos!$AC$7,datos!$AE$7,""))))))</f>
        <v/>
      </c>
      <c r="AI15" s="111" t="str">
        <f t="shared" si="1"/>
        <v/>
      </c>
      <c r="AJ15" s="112" t="str">
        <f>+IF(AK15&lt;=datos!$AD$11,datos!$AC$11,IF(AK15&lt;=datos!$AD$12,datos!$AC$12,IF(AK15&lt;=datos!$AD$13,datos!$AC$13,IF(AK15&lt;=datos!$AD$14,datos!$AC$14,IF(AK15&lt;=datos!$AD$15,datos!$AC$15,"")))))</f>
        <v/>
      </c>
      <c r="AK15" s="111" t="str">
        <f t="shared" si="2"/>
        <v/>
      </c>
      <c r="AL15" s="112" t="str">
        <f t="shared" ca="1" si="0"/>
        <v/>
      </c>
      <c r="AM15" s="103"/>
      <c r="AN15" s="247"/>
      <c r="AO15" s="247"/>
      <c r="AP15" s="247"/>
      <c r="AQ15" s="90"/>
      <c r="AR15" s="90"/>
      <c r="AS15" s="90"/>
      <c r="AT15" s="247"/>
      <c r="AU15" s="122"/>
      <c r="AV15" s="364"/>
    </row>
    <row r="16" spans="1:863" ht="95.25" customHeight="1" x14ac:dyDescent="0.25">
      <c r="A16" s="339">
        <v>3</v>
      </c>
      <c r="B16" s="333" t="s">
        <v>253</v>
      </c>
      <c r="C16" s="342" t="s">
        <v>269</v>
      </c>
      <c r="D16" s="345" t="s">
        <v>303</v>
      </c>
      <c r="E16" s="202" t="s">
        <v>317</v>
      </c>
      <c r="F16" s="202" t="s">
        <v>336</v>
      </c>
      <c r="G16" s="333" t="s">
        <v>34</v>
      </c>
      <c r="H16" s="119" t="s">
        <v>337</v>
      </c>
      <c r="I16" s="119" t="s">
        <v>338</v>
      </c>
      <c r="J16" s="400" t="s">
        <v>371</v>
      </c>
      <c r="K16" s="351" t="s">
        <v>228</v>
      </c>
      <c r="L16" s="351" t="s">
        <v>131</v>
      </c>
      <c r="M16" s="333" t="s">
        <v>339</v>
      </c>
      <c r="N16" s="327" t="str">
        <f>IFERROR(VLOOKUP(O16,datos!$AC$2:$AE$7,3,0),"")</f>
        <v>Muy Alta</v>
      </c>
      <c r="O16" s="330">
        <f>+IF(OR(M16="",M16=0),"",IF(M16&lt;=datos!$AD$3,datos!$AC$3,IF(AND(M16&gt;datos!$AD$3,M16&lt;=datos!$AD$4),datos!$AC$4,IF(AND(M16&gt;datos!$AD$4,M16&lt;=datos!$AD$5),datos!$AC$5,IF(AND(M16&gt;datos!$AD$5,M16&lt;=datos!$AD$6),datos!$AC$6,IF(M16&gt;datos!$AD$7,datos!$AC$7,0))))))</f>
        <v>1</v>
      </c>
      <c r="P16" s="333" t="s">
        <v>121</v>
      </c>
      <c r="Q16" s="336" t="str">
        <f>IFERROR(VLOOKUP(P16,datos!$AB$10:$AC$21,2,0),"")</f>
        <v>Leve</v>
      </c>
      <c r="R16" s="330">
        <f>IFERROR(IF(OR(P16=datos!$AB$10,P16=datos!$AB$16),"",VLOOKUP(P16,datos!$AB$10:$AD$21,3,0)),"")</f>
        <v>0.2</v>
      </c>
      <c r="S16" s="327" t="str">
        <f ca="1">IFERROR(INDIRECT("datos!"&amp;HLOOKUP(Q16,calculo_imp,2,FALSE)&amp;VLOOKUP(N16,calculo_prob,2,FALSE)),"")</f>
        <v>Alto</v>
      </c>
      <c r="T16" s="263">
        <v>1</v>
      </c>
      <c r="U16" s="245" t="s">
        <v>344</v>
      </c>
      <c r="V16" s="245" t="s">
        <v>340</v>
      </c>
      <c r="W16" s="87" t="s">
        <v>343</v>
      </c>
      <c r="X16" s="87" t="s">
        <v>341</v>
      </c>
      <c r="Y16" s="87" t="s">
        <v>345</v>
      </c>
      <c r="Z16" s="87" t="s">
        <v>342</v>
      </c>
      <c r="AA16" s="245" t="s">
        <v>348</v>
      </c>
      <c r="AB16" s="245" t="s">
        <v>349</v>
      </c>
      <c r="AC16" s="245" t="s">
        <v>311</v>
      </c>
      <c r="AD16" s="249" t="str">
        <f>IF(AE16="","",VLOOKUP(AE16,datos!$AT$6:$AU$9,2,0))</f>
        <v>Probabilidad</v>
      </c>
      <c r="AE16" s="245" t="s">
        <v>49</v>
      </c>
      <c r="AF16" s="245" t="s">
        <v>53</v>
      </c>
      <c r="AG16" s="254">
        <f>IF(AND(AE16="",AF16=""),"",IF(AE16="",0,VLOOKUP(AE16,datos!$AP$3:$AR$7,3,0))+IF(AF16="",0,VLOOKUP(AF16,datos!$AP$3:$AR$7,3,0)))</f>
        <v>0.4</v>
      </c>
      <c r="AH16" s="257" t="str">
        <f>IF(OR(AI16="",AI16=0),"",IF(AI16&lt;=datos!$AC$3,datos!$AE$3,IF(AI16&lt;=datos!$AC$4,datos!$AE$4,IF(AI16&lt;=datos!$AC$5,datos!$AE$5,IF(AI16&lt;=datos!$AC$6,datos!$AE$6,IF(AI16&lt;=datos!$AC$7,datos!$AE$7,""))))))</f>
        <v>Media</v>
      </c>
      <c r="AI16" s="107">
        <f t="shared" si="1"/>
        <v>0.6</v>
      </c>
      <c r="AJ16" s="257" t="str">
        <f>+IF(AK16&lt;=datos!$AD$11,datos!$AC$11,IF(AK16&lt;=datos!$AD$12,datos!$AC$12,IF(AK16&lt;=datos!$AD$13,datos!$AC$13,IF(AK16&lt;=datos!$AD$14,datos!$AC$14,IF(AK16&lt;=datos!$AD$15,datos!$AC$15,"")))))</f>
        <v>Leve</v>
      </c>
      <c r="AK16" s="107">
        <f t="shared" si="2"/>
        <v>0.2</v>
      </c>
      <c r="AL16" s="257" t="str">
        <f t="shared" ca="1" si="0"/>
        <v>Moderado</v>
      </c>
      <c r="AM16" s="267" t="s">
        <v>60</v>
      </c>
      <c r="AN16" s="245" t="s">
        <v>342</v>
      </c>
      <c r="AO16" s="245" t="s">
        <v>346</v>
      </c>
      <c r="AP16" s="245" t="s">
        <v>347</v>
      </c>
      <c r="AQ16" s="88" t="s">
        <v>340</v>
      </c>
      <c r="AR16" s="88">
        <v>44562</v>
      </c>
      <c r="AS16" s="88" t="s">
        <v>350</v>
      </c>
      <c r="AT16" s="264" t="s">
        <v>368</v>
      </c>
      <c r="AU16" s="265" t="s">
        <v>369</v>
      </c>
      <c r="AV16" s="391">
        <v>0</v>
      </c>
    </row>
    <row r="17" spans="1:48" ht="54.75" customHeight="1" thickBot="1" x14ac:dyDescent="0.3">
      <c r="A17" s="341"/>
      <c r="B17" s="335"/>
      <c r="C17" s="344"/>
      <c r="D17" s="347"/>
      <c r="E17" s="204"/>
      <c r="F17" s="204"/>
      <c r="G17" s="335"/>
      <c r="H17" s="122"/>
      <c r="I17" s="122"/>
      <c r="J17" s="350"/>
      <c r="K17" s="353"/>
      <c r="L17" s="353"/>
      <c r="M17" s="335"/>
      <c r="N17" s="329"/>
      <c r="O17" s="332"/>
      <c r="P17" s="335"/>
      <c r="Q17" s="338"/>
      <c r="R17" s="332" t="e">
        <f>IF(OR(#REF!=datos!$AB$10,#REF!=datos!$AB$16),"",VLOOKUP(#REF!,datos!$AA$10:$AC$21,3,0))</f>
        <v>#REF!</v>
      </c>
      <c r="S17" s="329"/>
      <c r="T17" s="266">
        <v>2</v>
      </c>
      <c r="U17" s="247"/>
      <c r="V17" s="247"/>
      <c r="W17" s="89"/>
      <c r="X17" s="89"/>
      <c r="Y17" s="89"/>
      <c r="Z17" s="89"/>
      <c r="AA17" s="247"/>
      <c r="AB17" s="247"/>
      <c r="AC17" s="247"/>
      <c r="AD17" s="256" t="str">
        <f>IF(AE17="","",VLOOKUP(AE17,datos!$AT$6:$AU$9,2,0))</f>
        <v/>
      </c>
      <c r="AE17" s="247"/>
      <c r="AF17" s="247"/>
      <c r="AG17" s="252" t="str">
        <f>IF(AND(AE17="",AF17=""),"",IF(AE17="",0,VLOOKUP(AE17,datos!$AP$3:$AR$7,3,0))+IF(AF17="",0,VLOOKUP(AF17,datos!$AP$3:$AR$7,3,0)))</f>
        <v/>
      </c>
      <c r="AH17" s="112" t="str">
        <f>IF(OR(AI17="",AI17=0),"",IF(AI17&lt;=datos!$AC$3,datos!$AE$3,IF(AI17&lt;=datos!$AC$4,datos!$AE$4,IF(AI17&lt;=datos!$AC$5,datos!$AE$5,IF(AI17&lt;=datos!$AC$6,datos!$AE$6,IF(AI17&lt;=datos!$AC$7,datos!$AE$7,""))))))</f>
        <v/>
      </c>
      <c r="AI17" s="111" t="str">
        <f t="shared" si="1"/>
        <v/>
      </c>
      <c r="AJ17" s="112" t="str">
        <f>+IF(AK17&lt;=datos!$AD$11,datos!$AC$11,IF(AK17&lt;=datos!$AD$12,datos!$AC$12,IF(AK17&lt;=datos!$AD$13,datos!$AC$13,IF(AK17&lt;=datos!$AD$14,datos!$AC$14,IF(AK17&lt;=datos!$AD$15,datos!$AC$15,"")))))</f>
        <v/>
      </c>
      <c r="AK17" s="111" t="str">
        <f t="shared" si="2"/>
        <v/>
      </c>
      <c r="AL17" s="112" t="str">
        <f t="shared" ca="1" si="0"/>
        <v/>
      </c>
      <c r="AM17" s="103"/>
      <c r="AN17" s="247"/>
      <c r="AO17" s="247"/>
      <c r="AP17" s="247"/>
      <c r="AQ17" s="90"/>
      <c r="AR17" s="90"/>
      <c r="AS17" s="90"/>
      <c r="AT17" s="247"/>
      <c r="AU17" s="122"/>
      <c r="AV17" s="364"/>
    </row>
    <row r="18" spans="1:48" ht="115.5" customHeight="1" thickBot="1" x14ac:dyDescent="0.3">
      <c r="A18" s="125">
        <v>4</v>
      </c>
      <c r="B18" s="126" t="s">
        <v>253</v>
      </c>
      <c r="C18" s="137" t="s">
        <v>269</v>
      </c>
      <c r="D18" s="124" t="s">
        <v>303</v>
      </c>
      <c r="E18" s="206" t="s">
        <v>351</v>
      </c>
      <c r="F18" s="206" t="s">
        <v>352</v>
      </c>
      <c r="G18" s="126" t="s">
        <v>34</v>
      </c>
      <c r="H18" s="126" t="s">
        <v>353</v>
      </c>
      <c r="I18" s="126" t="s">
        <v>354</v>
      </c>
      <c r="J18" s="259" t="s">
        <v>372</v>
      </c>
      <c r="K18" s="260" t="s">
        <v>228</v>
      </c>
      <c r="L18" s="260" t="s">
        <v>131</v>
      </c>
      <c r="M18" s="126" t="s">
        <v>355</v>
      </c>
      <c r="N18" s="127" t="str">
        <f>IFERROR(VLOOKUP(O18,datos!$AC$2:$AE$7,3,0),"")</f>
        <v>Muy Alta</v>
      </c>
      <c r="O18" s="128">
        <f>+IF(OR(M18="",M18=0),"",IF(M18&lt;=datos!$AD$3,datos!$AC$3,IF(AND(M18&gt;datos!$AD$3,M18&lt;=datos!$AD$4),datos!$AC$4,IF(AND(M18&gt;datos!$AD$4,M18&lt;=datos!$AD$5),datos!$AC$5,IF(AND(M18&gt;datos!$AD$5,M18&lt;=datos!$AD$6),datos!$AC$6,IF(M18&gt;datos!$AD$7,datos!$AC$7,0))))))</f>
        <v>1</v>
      </c>
      <c r="P18" s="126" t="s">
        <v>121</v>
      </c>
      <c r="Q18" s="129" t="str">
        <f>IFERROR(VLOOKUP(P18,datos!$AB$10:$AC$21,2,0),"")</f>
        <v>Leve</v>
      </c>
      <c r="R18" s="128">
        <f>IFERROR(IF(OR(P18=datos!$AB$10,P18=datos!$AB$16),"",VLOOKUP(P18,datos!$AB$10:$AD$21,3,0)),"")</f>
        <v>0.2</v>
      </c>
      <c r="S18" s="127" t="str">
        <f ca="1">IFERROR(INDIRECT("datos!"&amp;HLOOKUP(Q18,calculo_imp,2,FALSE)&amp;VLOOKUP(N18,calculo_prob,2,FALSE)),"")</f>
        <v>Alto</v>
      </c>
      <c r="T18" s="268">
        <v>1</v>
      </c>
      <c r="U18" s="126" t="s">
        <v>364</v>
      </c>
      <c r="V18" s="126" t="s">
        <v>356</v>
      </c>
      <c r="W18" s="130" t="s">
        <v>343</v>
      </c>
      <c r="X18" s="130" t="s">
        <v>357</v>
      </c>
      <c r="Y18" s="130" t="s">
        <v>358</v>
      </c>
      <c r="Z18" s="130" t="s">
        <v>359</v>
      </c>
      <c r="AA18" s="126" t="s">
        <v>360</v>
      </c>
      <c r="AB18" s="126" t="s">
        <v>360</v>
      </c>
      <c r="AC18" s="126" t="s">
        <v>311</v>
      </c>
      <c r="AD18" s="124" t="str">
        <f>IF(AE18="","",VLOOKUP(AE18,datos!$AT$6:$AU$9,2,0))</f>
        <v>Probabilidad</v>
      </c>
      <c r="AE18" s="126" t="s">
        <v>49</v>
      </c>
      <c r="AF18" s="126" t="s">
        <v>53</v>
      </c>
      <c r="AG18" s="128">
        <f>IF(AND(AE18="",AF18=""),"",IF(AE18="",0,VLOOKUP(AE18,datos!$AP$3:$AR$7,3,0))+IF(AF18="",0,VLOOKUP(AF18,datos!$AP$3:$AR$7,3,0)))</f>
        <v>0.4</v>
      </c>
      <c r="AH18" s="132" t="str">
        <f>IF(OR(AI18="",AI18=0),"",IF(AI18&lt;=datos!$AC$3,datos!$AE$3,IF(AI18&lt;=datos!$AC$4,datos!$AE$4,IF(AI18&lt;=datos!$AC$5,datos!$AE$5,IF(AI18&lt;=datos!$AC$6,datos!$AE$6,IF(AI18&lt;=datos!$AC$7,datos!$AE$7,""))))))</f>
        <v>Media</v>
      </c>
      <c r="AI18" s="131">
        <f>IF(AD18="","",IF(T18=1,IF(AD18="Probabilidad",O18-(O18*AG18),O18),IF(AD18="Probabilidad",#REF!-(#REF!*AG18),#REF!)))</f>
        <v>0.6</v>
      </c>
      <c r="AJ18" s="132" t="str">
        <f>+IF(AK18&lt;=datos!$AD$11,datos!$AC$11,IF(AK18&lt;=datos!$AD$12,datos!$AC$12,IF(AK18&lt;=datos!$AD$13,datos!$AC$13,IF(AK18&lt;=datos!$AD$14,datos!$AC$14,IF(AK18&lt;=datos!$AD$15,datos!$AC$15,"")))))</f>
        <v>Leve</v>
      </c>
      <c r="AK18" s="131">
        <f>IF(AD18="","",IF(T18=1,IF(AD18="Impacto",R18-(R18*AG18),R18),IF(AD18="Impacto",#REF!-(#REF!*AG18),#REF!)))</f>
        <v>0.2</v>
      </c>
      <c r="AL18" s="132" t="str">
        <f t="shared" ca="1" si="0"/>
        <v>Moderado</v>
      </c>
      <c r="AM18" s="269" t="s">
        <v>60</v>
      </c>
      <c r="AN18" s="130" t="s">
        <v>359</v>
      </c>
      <c r="AO18" s="126" t="s">
        <v>361</v>
      </c>
      <c r="AP18" s="126" t="s">
        <v>362</v>
      </c>
      <c r="AQ18" s="133" t="s">
        <v>356</v>
      </c>
      <c r="AR18" s="133" t="s">
        <v>363</v>
      </c>
      <c r="AS18" s="133" t="s">
        <v>350</v>
      </c>
      <c r="AT18" s="270" t="s">
        <v>368</v>
      </c>
      <c r="AU18" s="271" t="s">
        <v>369</v>
      </c>
      <c r="AV18" s="134">
        <v>0</v>
      </c>
    </row>
    <row r="19" spans="1:48" ht="15" hidden="1" customHeight="1" x14ac:dyDescent="0.25">
      <c r="A19" s="397">
        <v>5</v>
      </c>
      <c r="B19" s="369"/>
      <c r="C19" s="369"/>
      <c r="D19" s="370" t="str">
        <f>IFERROR(VLOOKUP(B19,datos!B12:C33,2,0),"")</f>
        <v/>
      </c>
      <c r="E19" s="207"/>
      <c r="F19" s="207"/>
      <c r="G19" s="369"/>
      <c r="H19" s="121"/>
      <c r="I19" s="121"/>
      <c r="J19" s="373"/>
      <c r="K19" s="369"/>
      <c r="L19" s="362"/>
      <c r="M19" s="365"/>
      <c r="N19" s="367" t="str">
        <f>IFERROR(VLOOKUP(O19,datos!$AC$2:$AE$7,3,0),"")</f>
        <v/>
      </c>
      <c r="O19" s="368" t="str">
        <f>+IF(OR(M19="",M19=0),"",IF(M19&lt;=datos!$AD$3,datos!$AC$3,IF(AND(M19&gt;datos!$AD$3,M19&lt;=datos!$AD$4),datos!$AC$4,IF(AND(M19&gt;datos!$AD$4,M19&lt;=datos!$AD$5),datos!$AC$5,IF(AND(M19&gt;datos!$AD$5,M19&lt;=datos!$AD$6),datos!$AC$6,IF(M19&gt;datos!$AD$7,datos!$AC$7,0))))))</f>
        <v/>
      </c>
      <c r="P19" s="369"/>
      <c r="Q19" s="372" t="str">
        <f>IFERROR(VLOOKUP(P19,datos!$AB$10:$AC$21,2,0),"")</f>
        <v/>
      </c>
      <c r="R19" s="368" t="str">
        <f>IFERROR(IF(OR(P19=datos!$AB$10,P19=datos!$AB$16),"",VLOOKUP(P19,datos!$AB$10:$AD$21,3,0)),"")</f>
        <v/>
      </c>
      <c r="S19" s="398" t="str">
        <f ca="1">IFERROR(INDIRECT("datos!"&amp;HLOOKUP(Q19,calculo_imp,2,FALSE)&amp;VLOOKUP(N19,calculo_prob,2,FALSE)),"")</f>
        <v/>
      </c>
      <c r="T19" s="104">
        <v>1</v>
      </c>
      <c r="U19" s="142"/>
      <c r="V19" s="253"/>
      <c r="W19" s="85"/>
      <c r="X19" s="85"/>
      <c r="Y19" s="85"/>
      <c r="Z19" s="85"/>
      <c r="AA19" s="253"/>
      <c r="AB19" s="253"/>
      <c r="AC19" s="253"/>
      <c r="AD19" s="146" t="str">
        <f>IF(AE19="","",VLOOKUP(AE19,datos!$AT$6:$AU$9,2,0))</f>
        <v/>
      </c>
      <c r="AE19" s="142"/>
      <c r="AF19" s="142"/>
      <c r="AG19" s="98" t="str">
        <f>IF(AND(AE19="",AF19=""),"",IF(AE19="",0,VLOOKUP(AE19,datos!$AP$3:$AR$7,3,0))+IF(AF19="",0,VLOOKUP(AF19,datos!$AP$3:$AR$7,3,0)))</f>
        <v/>
      </c>
      <c r="AH19" s="114" t="str">
        <f>IF(OR(AI19="",AI19=0),"",IF(AI19&lt;=datos!$AC$3,datos!$AE$3,IF(AI19&lt;=datos!$AC$4,datos!$AE$4,IF(AI19&lt;=datos!$AC$5,datos!$AE$5,IF(AI19&lt;=datos!$AC$6,datos!$AE$6,IF(AI19&lt;=datos!$AC$7,datos!$AE$7,""))))))</f>
        <v/>
      </c>
      <c r="AI19" s="115" t="str">
        <f>IF(AD19="","",IF(T19=1,IF(AD19="Probabilidad",O19-(O19*AG19),O19),IF(AD19="Probabilidad",#REF!-(#REF!*AG19),#REF!)))</f>
        <v/>
      </c>
      <c r="AJ19" s="116" t="str">
        <f>+IF(AK19&lt;=datos!$AD$11,datos!$AC$11,IF(AK19&lt;=datos!$AD$12,datos!$AC$12,IF(AK19&lt;=datos!$AD$13,datos!$AC$13,IF(AK19&lt;=datos!$AD$14,datos!$AC$14,IF(AK19&lt;=datos!$AD$15,datos!$AC$15,"")))))</f>
        <v/>
      </c>
      <c r="AK19" s="115" t="str">
        <f>IF(AD19="","",IF(T19=1,IF(AD19="Impacto",R19-(R19*AG19),R19),IF(AD19="Impacto",#REF!-(#REF!*AG19),#REF!)))</f>
        <v/>
      </c>
      <c r="AL19" s="116" t="str">
        <f t="shared" ca="1" si="0"/>
        <v/>
      </c>
      <c r="AM19" s="94"/>
      <c r="AN19" s="227"/>
      <c r="AO19" s="144"/>
      <c r="AP19" s="234"/>
      <c r="AQ19" s="86"/>
      <c r="AR19" s="86"/>
      <c r="AS19" s="86"/>
      <c r="AT19" s="142"/>
      <c r="AU19" s="362"/>
      <c r="AV19" s="392"/>
    </row>
    <row r="20" spans="1:48" hidden="1" x14ac:dyDescent="0.25">
      <c r="A20" s="340"/>
      <c r="B20" s="334"/>
      <c r="C20" s="334"/>
      <c r="D20" s="370"/>
      <c r="E20" s="207"/>
      <c r="F20" s="207"/>
      <c r="G20" s="334"/>
      <c r="H20" s="120"/>
      <c r="I20" s="120"/>
      <c r="J20" s="374"/>
      <c r="K20" s="334"/>
      <c r="L20" s="363"/>
      <c r="M20" s="366"/>
      <c r="N20" s="328"/>
      <c r="O20" s="331"/>
      <c r="P20" s="334"/>
      <c r="Q20" s="337"/>
      <c r="R20" s="331" t="e">
        <f>IF(OR(#REF!=datos!$AB$10,#REF!=datos!$AB$16),"",VLOOKUP(#REF!,datos!$AA$10:$AC$21,3,0))</f>
        <v>#REF!</v>
      </c>
      <c r="S20" s="399"/>
      <c r="T20" s="100">
        <v>2</v>
      </c>
      <c r="U20" s="143"/>
      <c r="V20" s="246"/>
      <c r="W20" s="83"/>
      <c r="X20" s="83"/>
      <c r="Y20" s="83"/>
      <c r="Z20" s="83"/>
      <c r="AA20" s="246"/>
      <c r="AB20" s="246"/>
      <c r="AC20" s="246"/>
      <c r="AD20" s="152" t="str">
        <f>IF(AE20="","",VLOOKUP(AE20,datos!$AT$6:$AU$9,2,0))</f>
        <v/>
      </c>
      <c r="AE20" s="143"/>
      <c r="AF20" s="143"/>
      <c r="AG20" s="96" t="str">
        <f>IF(AND(AE20="",AF20=""),"",IF(AE20="",0,VLOOKUP(AE20,datos!$AP$3:$AR$7,3,0))+IF(AF20="",0,VLOOKUP(AF20,datos!$AP$3:$AR$7,3,0)))</f>
        <v/>
      </c>
      <c r="AH20" s="113" t="str">
        <f>IF(OR(AI20="",AI20=0),"",IF(AI20&lt;=datos!$AC$3,datos!$AE$3,IF(AI20&lt;=datos!$AC$4,datos!$AE$4,IF(AI20&lt;=datos!$AC$5,datos!$AE$5,IF(AI20&lt;=datos!$AC$6,datos!$AE$6,IF(AI20&lt;=datos!$AC$7,datos!$AE$7,""))))))</f>
        <v/>
      </c>
      <c r="AI20" s="109" t="str">
        <f>IF(AD20="","",IF(T20=1,IF(AD20="Probabilidad",O20-(O20*AG20),O20),IF(AD20="Probabilidad",AI19-(AI19*AG20),AI19)))</f>
        <v/>
      </c>
      <c r="AJ20" s="167" t="str">
        <f>+IF(AK20&lt;=datos!$AD$11,datos!$AC$11,IF(AK20&lt;=datos!$AD$12,datos!$AC$12,IF(AK20&lt;=datos!$AD$13,datos!$AC$13,IF(AK20&lt;=datos!$AD$14,datos!$AC$14,IF(AK20&lt;=datos!$AD$15,datos!$AC$15,"")))))</f>
        <v/>
      </c>
      <c r="AK20" s="109" t="str">
        <f>IF(AD20="","",IF(T20=1,IF(AD20="Impacto",R20-(R20*AG20),R20),IF(AD20="Impacto",AK19-(AK19*AG20),AK19)))</f>
        <v/>
      </c>
      <c r="AL20" s="167" t="str">
        <f t="shared" ca="1" si="0"/>
        <v/>
      </c>
      <c r="AM20" s="92"/>
      <c r="AN20" s="228"/>
      <c r="AO20" s="145"/>
      <c r="AP20" s="233"/>
      <c r="AQ20" s="84"/>
      <c r="AR20" s="84"/>
      <c r="AS20" s="84"/>
      <c r="AT20" s="143"/>
      <c r="AU20" s="363"/>
      <c r="AV20" s="393"/>
    </row>
    <row r="21" spans="1:48" hidden="1" x14ac:dyDescent="0.25">
      <c r="A21" s="340"/>
      <c r="B21" s="334"/>
      <c r="C21" s="334"/>
      <c r="D21" s="370"/>
      <c r="E21" s="207"/>
      <c r="F21" s="207"/>
      <c r="G21" s="334"/>
      <c r="H21" s="120"/>
      <c r="I21" s="120"/>
      <c r="J21" s="374"/>
      <c r="K21" s="334"/>
      <c r="L21" s="363"/>
      <c r="M21" s="366"/>
      <c r="N21" s="328"/>
      <c r="O21" s="331"/>
      <c r="P21" s="334"/>
      <c r="Q21" s="337"/>
      <c r="R21" s="331" t="e">
        <f>IF(OR(#REF!=datos!$AB$10,#REF!=datos!$AB$16),"",VLOOKUP(#REF!,datos!$AA$10:$AC$21,3,0))</f>
        <v>#REF!</v>
      </c>
      <c r="S21" s="399"/>
      <c r="T21" s="100">
        <v>3</v>
      </c>
      <c r="U21" s="143"/>
      <c r="V21" s="246"/>
      <c r="W21" s="83"/>
      <c r="X21" s="83"/>
      <c r="Y21" s="83"/>
      <c r="Z21" s="83"/>
      <c r="AA21" s="246"/>
      <c r="AB21" s="246"/>
      <c r="AC21" s="246"/>
      <c r="AD21" s="152" t="str">
        <f>IF(AE21="","",VLOOKUP(AE21,datos!$AT$6:$AU$9,2,0))</f>
        <v/>
      </c>
      <c r="AE21" s="143"/>
      <c r="AF21" s="143"/>
      <c r="AG21" s="96" t="str">
        <f>IF(AND(AE21="",AF21=""),"",IF(AE21="",0,VLOOKUP(AE21,datos!$AP$3:$AR$7,3,0))+IF(AF21="",0,VLOOKUP(AF21,datos!$AP$3:$AR$7,3,0)))</f>
        <v/>
      </c>
      <c r="AH21" s="113" t="str">
        <f>IF(OR(AI21="",AI21=0),"",IF(AI21&lt;=datos!$AC$3,datos!$AE$3,IF(AI21&lt;=datos!$AC$4,datos!$AE$4,IF(AI21&lt;=datos!$AC$5,datos!$AE$5,IF(AI21&lt;=datos!$AC$6,datos!$AE$6,IF(AI21&lt;=datos!$AC$7,datos!$AE$7,""))))))</f>
        <v/>
      </c>
      <c r="AI21" s="109" t="str">
        <f>IF(AD21="","",IF(T21=1,IF(AD21="Probabilidad",O21-(O21*AG21),O21),IF(AD21="Probabilidad",AI20-(AI20*AG21),AI20)))</f>
        <v/>
      </c>
      <c r="AJ21" s="167" t="str">
        <f>+IF(AK21&lt;=datos!$AD$11,datos!$AC$11,IF(AK21&lt;=datos!$AD$12,datos!$AC$12,IF(AK21&lt;=datos!$AD$13,datos!$AC$13,IF(AK21&lt;=datos!$AD$14,datos!$AC$14,IF(AK21&lt;=datos!$AD$15,datos!$AC$15,"")))))</f>
        <v/>
      </c>
      <c r="AK21" s="109" t="str">
        <f>IF(AD21="","",IF(T21=1,IF(AD21="Impacto",R21-(R21*AG21),R21),IF(AD21="Impacto",AK20-(AK20*AG21),AK20)))</f>
        <v/>
      </c>
      <c r="AL21" s="167" t="str">
        <f t="shared" ca="1" si="0"/>
        <v/>
      </c>
      <c r="AM21" s="92"/>
      <c r="AN21" s="228"/>
      <c r="AO21" s="145"/>
      <c r="AP21" s="233"/>
      <c r="AQ21" s="84"/>
      <c r="AR21" s="84"/>
      <c r="AS21" s="84"/>
      <c r="AT21" s="143"/>
      <c r="AU21" s="363"/>
      <c r="AV21" s="393"/>
    </row>
    <row r="22" spans="1:48" hidden="1" x14ac:dyDescent="0.25">
      <c r="A22" s="340"/>
      <c r="B22" s="334"/>
      <c r="C22" s="334"/>
      <c r="D22" s="370"/>
      <c r="E22" s="207"/>
      <c r="F22" s="207"/>
      <c r="G22" s="334"/>
      <c r="H22" s="120"/>
      <c r="I22" s="120"/>
      <c r="J22" s="374"/>
      <c r="K22" s="334"/>
      <c r="L22" s="363"/>
      <c r="M22" s="366"/>
      <c r="N22" s="328"/>
      <c r="O22" s="331"/>
      <c r="P22" s="334"/>
      <c r="Q22" s="337"/>
      <c r="R22" s="331" t="e">
        <f>IF(OR(#REF!=datos!$AB$10,#REF!=datos!$AB$16),"",VLOOKUP(#REF!,datos!$AA$10:$AC$21,3,0))</f>
        <v>#REF!</v>
      </c>
      <c r="S22" s="399"/>
      <c r="T22" s="100">
        <v>4</v>
      </c>
      <c r="U22" s="143"/>
      <c r="V22" s="246"/>
      <c r="W22" s="83"/>
      <c r="X22" s="83"/>
      <c r="Y22" s="83"/>
      <c r="Z22" s="83"/>
      <c r="AA22" s="246"/>
      <c r="AB22" s="246"/>
      <c r="AC22" s="246"/>
      <c r="AD22" s="152" t="str">
        <f>IF(AE22="","",VLOOKUP(AE22,datos!$AT$6:$AU$9,2,0))</f>
        <v/>
      </c>
      <c r="AE22" s="143"/>
      <c r="AF22" s="143"/>
      <c r="AG22" s="96" t="str">
        <f>IF(AND(AE22="",AF22=""),"",IF(AE22="",0,VLOOKUP(AE22,datos!$AP$3:$AR$7,3,0))+IF(AF22="",0,VLOOKUP(AF22,datos!$AP$3:$AR$7,3,0)))</f>
        <v/>
      </c>
      <c r="AH22" s="113" t="str">
        <f>IF(OR(AI22="",AI22=0),"",IF(AI22&lt;=datos!$AC$3,datos!$AE$3,IF(AI22&lt;=datos!$AC$4,datos!$AE$4,IF(AI22&lt;=datos!$AC$5,datos!$AE$5,IF(AI22&lt;=datos!$AC$6,datos!$AE$6,IF(AI22&lt;=datos!$AC$7,datos!$AE$7,""))))))</f>
        <v/>
      </c>
      <c r="AI22" s="109" t="str">
        <f>IF(AD22="","",IF(T22=1,IF(AD22="Probabilidad",O22-(O22*AG22),O22),IF(AD22="Probabilidad",AI21-(AI21*AG22),AI21)))</f>
        <v/>
      </c>
      <c r="AJ22" s="167" t="str">
        <f>+IF(AK22&lt;=datos!$AD$11,datos!$AC$11,IF(AK22&lt;=datos!$AD$12,datos!$AC$12,IF(AK22&lt;=datos!$AD$13,datos!$AC$13,IF(AK22&lt;=datos!$AD$14,datos!$AC$14,IF(AK22&lt;=datos!$AD$15,datos!$AC$15,"")))))</f>
        <v/>
      </c>
      <c r="AK22" s="109" t="str">
        <f>IF(AD22="","",IF(T22=1,IF(AD22="Impacto",R22-(R22*AG22),R22),IF(AD22="Impacto",AK21-(AK21*AG22),AK21)))</f>
        <v/>
      </c>
      <c r="AL22" s="167" t="str">
        <f t="shared" ca="1" si="0"/>
        <v/>
      </c>
      <c r="AM22" s="92"/>
      <c r="AN22" s="228"/>
      <c r="AO22" s="145"/>
      <c r="AP22" s="233"/>
      <c r="AQ22" s="84"/>
      <c r="AR22" s="84"/>
      <c r="AS22" s="84"/>
      <c r="AT22" s="143"/>
      <c r="AU22" s="363"/>
      <c r="AV22" s="393"/>
    </row>
    <row r="23" spans="1:48" ht="15.75" hidden="1" thickBot="1" x14ac:dyDescent="0.3">
      <c r="A23" s="341"/>
      <c r="B23" s="335"/>
      <c r="C23" s="335"/>
      <c r="D23" s="371"/>
      <c r="E23" s="208"/>
      <c r="F23" s="208"/>
      <c r="G23" s="335"/>
      <c r="H23" s="122"/>
      <c r="I23" s="122"/>
      <c r="J23" s="375"/>
      <c r="K23" s="335"/>
      <c r="L23" s="364"/>
      <c r="M23" s="366"/>
      <c r="N23" s="329"/>
      <c r="O23" s="331"/>
      <c r="P23" s="334"/>
      <c r="Q23" s="338"/>
      <c r="R23" s="332" t="e">
        <f>IF(OR(#REF!=datos!$AB$10,#REF!=datos!$AB$16),"",VLOOKUP(#REF!,datos!$AA$10:$AC$21,3,0))</f>
        <v>#REF!</v>
      </c>
      <c r="S23" s="399"/>
      <c r="T23" s="100">
        <v>5</v>
      </c>
      <c r="U23" s="143"/>
      <c r="V23" s="246"/>
      <c r="W23" s="83"/>
      <c r="X23" s="83"/>
      <c r="Y23" s="83"/>
      <c r="Z23" s="83"/>
      <c r="AA23" s="246"/>
      <c r="AB23" s="246"/>
      <c r="AC23" s="246"/>
      <c r="AD23" s="152" t="str">
        <f>IF(AE23="","",VLOOKUP(AE23,datos!$AT$6:$AU$9,2,0))</f>
        <v/>
      </c>
      <c r="AE23" s="143"/>
      <c r="AF23" s="143"/>
      <c r="AG23" s="96" t="str">
        <f>IF(AND(AE23="",AF23=""),"",IF(AE23="",0,VLOOKUP(AE23,datos!$AP$3:$AR$7,3,0))+IF(AF23="",0,VLOOKUP(AF23,datos!$AP$3:$AR$7,3,0)))</f>
        <v/>
      </c>
      <c r="AH23" s="113" t="str">
        <f>IF(OR(AI23="",AI23=0),"",IF(AI23&lt;=datos!$AC$3,datos!$AE$3,IF(AI23&lt;=datos!$AC$4,datos!$AE$4,IF(AI23&lt;=datos!$AC$5,datos!$AE$5,IF(AI23&lt;=datos!$AC$6,datos!$AE$6,IF(AI23&lt;=datos!$AC$7,datos!$AE$7,""))))))</f>
        <v/>
      </c>
      <c r="AI23" s="109" t="str">
        <f>IF(AD23="","",IF(T23=1,IF(AD23="Probabilidad",O23-(O23*AG23),O23),IF(AD23="Probabilidad",AI22-(AI22*AG23),AI22)))</f>
        <v/>
      </c>
      <c r="AJ23" s="167" t="str">
        <f>+IF(AK23&lt;=datos!$AD$11,datos!$AC$11,IF(AK23&lt;=datos!$AD$12,datos!$AC$12,IF(AK23&lt;=datos!$AD$13,datos!$AC$13,IF(AK23&lt;=datos!$AD$14,datos!$AC$14,IF(AK23&lt;=datos!$AD$15,datos!$AC$15,"")))))</f>
        <v/>
      </c>
      <c r="AK23" s="109" t="str">
        <f>IF(AD23="","",IF(T23=1,IF(AD23="Impacto",R23-(R23*AG23),R23),IF(AD23="Impacto",AK22-(AK22*AG23),AK22)))</f>
        <v/>
      </c>
      <c r="AL23" s="167" t="str">
        <f t="shared" ca="1" si="0"/>
        <v/>
      </c>
      <c r="AM23" s="92"/>
      <c r="AN23" s="228"/>
      <c r="AO23" s="145"/>
      <c r="AP23" s="233"/>
      <c r="AQ23" s="84"/>
      <c r="AR23" s="84"/>
      <c r="AS23" s="84"/>
      <c r="AT23" s="143"/>
      <c r="AU23" s="363"/>
      <c r="AV23" s="393"/>
    </row>
    <row r="26" spans="1:48" x14ac:dyDescent="0.25">
      <c r="A26" s="361" t="s">
        <v>176</v>
      </c>
      <c r="B26" s="361"/>
      <c r="C26" s="361"/>
      <c r="D26" s="361"/>
      <c r="E26" s="361"/>
      <c r="F26" s="361"/>
      <c r="G26" s="361"/>
      <c r="H26" s="394" t="s">
        <v>168</v>
      </c>
      <c r="I26" s="395"/>
      <c r="J26" s="238" t="s">
        <v>301</v>
      </c>
      <c r="K26" s="394" t="s">
        <v>302</v>
      </c>
      <c r="L26" s="395"/>
      <c r="M26" s="396"/>
    </row>
    <row r="27" spans="1:48" ht="29.25" customHeight="1" x14ac:dyDescent="0.25">
      <c r="A27" s="200" t="s">
        <v>170</v>
      </c>
      <c r="B27" s="201" t="s">
        <v>171</v>
      </c>
      <c r="C27" s="361" t="s">
        <v>172</v>
      </c>
      <c r="D27" s="361"/>
      <c r="E27" s="361"/>
      <c r="F27" s="361"/>
      <c r="G27" s="361"/>
      <c r="H27" s="464" t="s">
        <v>377</v>
      </c>
      <c r="I27" s="465"/>
      <c r="J27" s="272" t="s">
        <v>378</v>
      </c>
      <c r="K27" s="464" t="s">
        <v>379</v>
      </c>
      <c r="L27" s="465"/>
      <c r="M27" s="466"/>
    </row>
    <row r="28" spans="1:48" ht="35.25" customHeight="1" x14ac:dyDescent="0.25">
      <c r="A28" s="354">
        <v>1</v>
      </c>
      <c r="B28" s="355">
        <v>44621</v>
      </c>
      <c r="C28" s="357" t="s">
        <v>381</v>
      </c>
      <c r="D28" s="357"/>
      <c r="E28" s="357"/>
      <c r="F28" s="357"/>
      <c r="G28" s="357"/>
      <c r="H28" s="464" t="s">
        <v>380</v>
      </c>
      <c r="I28" s="467"/>
      <c r="J28" s="468" t="s">
        <v>373</v>
      </c>
      <c r="K28" s="464" t="s">
        <v>365</v>
      </c>
      <c r="L28" s="467"/>
      <c r="M28" s="469"/>
    </row>
    <row r="29" spans="1:48" ht="21" customHeight="1" x14ac:dyDescent="0.25">
      <c r="A29" s="354"/>
      <c r="B29" s="356"/>
      <c r="C29" s="357"/>
      <c r="D29" s="357"/>
      <c r="E29" s="357"/>
      <c r="F29" s="357"/>
      <c r="G29" s="357"/>
      <c r="H29" s="358" t="s">
        <v>374</v>
      </c>
      <c r="I29" s="359"/>
      <c r="J29" s="237" t="s">
        <v>375</v>
      </c>
      <c r="K29" s="358" t="s">
        <v>376</v>
      </c>
      <c r="L29" s="359"/>
      <c r="M29" s="360"/>
    </row>
  </sheetData>
  <protectedRanges>
    <protectedRange sqref="K27:K29 M27:M29 H27:I29" name="Rango4_1"/>
    <protectedRange sqref="A28:G28" name="Rango3_1"/>
  </protectedRanges>
  <mergeCells count="123">
    <mergeCell ref="A1:B3"/>
    <mergeCell ref="C1:AT3"/>
    <mergeCell ref="AV4:AV6"/>
    <mergeCell ref="AV7:AV10"/>
    <mergeCell ref="AV11:AV15"/>
    <mergeCell ref="AV16:AV17"/>
    <mergeCell ref="AV19:AV23"/>
    <mergeCell ref="A26:G26"/>
    <mergeCell ref="H26:I26"/>
    <mergeCell ref="K26:M26"/>
    <mergeCell ref="S16:S17"/>
    <mergeCell ref="A19:A23"/>
    <mergeCell ref="B19:B23"/>
    <mergeCell ref="S19:S23"/>
    <mergeCell ref="AU19:AU23"/>
    <mergeCell ref="A16:A17"/>
    <mergeCell ref="B16:B17"/>
    <mergeCell ref="C16:C17"/>
    <mergeCell ref="D16:D17"/>
    <mergeCell ref="G16:G17"/>
    <mergeCell ref="J16:J17"/>
    <mergeCell ref="K16:K17"/>
    <mergeCell ref="L16:L17"/>
    <mergeCell ref="R19:R23"/>
    <mergeCell ref="L19:L23"/>
    <mergeCell ref="M19:M23"/>
    <mergeCell ref="N19:N23"/>
    <mergeCell ref="O19:O23"/>
    <mergeCell ref="P19:P23"/>
    <mergeCell ref="C19:C23"/>
    <mergeCell ref="D19:D23"/>
    <mergeCell ref="Q19:Q23"/>
    <mergeCell ref="G19:G23"/>
    <mergeCell ref="J19:J23"/>
    <mergeCell ref="K19:K23"/>
    <mergeCell ref="A28:A29"/>
    <mergeCell ref="B28:B29"/>
    <mergeCell ref="C28:G29"/>
    <mergeCell ref="H28:I28"/>
    <mergeCell ref="K28:M28"/>
    <mergeCell ref="H29:I29"/>
    <mergeCell ref="K29:M29"/>
    <mergeCell ref="C27:G27"/>
    <mergeCell ref="H27:I27"/>
    <mergeCell ref="K27:M27"/>
    <mergeCell ref="O16:O17"/>
    <mergeCell ref="P16:P17"/>
    <mergeCell ref="Q16:Q17"/>
    <mergeCell ref="R16:R17"/>
    <mergeCell ref="N7:N10"/>
    <mergeCell ref="O7:O10"/>
    <mergeCell ref="P7:P10"/>
    <mergeCell ref="Q7:Q10"/>
    <mergeCell ref="R7:R10"/>
    <mergeCell ref="A7:A10"/>
    <mergeCell ref="B7:B10"/>
    <mergeCell ref="C7:C10"/>
    <mergeCell ref="D7:D10"/>
    <mergeCell ref="G7:G10"/>
    <mergeCell ref="J7:J10"/>
    <mergeCell ref="K7:K10"/>
    <mergeCell ref="M16:M17"/>
    <mergeCell ref="N16:N17"/>
    <mergeCell ref="L7:L10"/>
    <mergeCell ref="M7:M10"/>
    <mergeCell ref="A11:A15"/>
    <mergeCell ref="B11:B15"/>
    <mergeCell ref="C11:C15"/>
    <mergeCell ref="D11:D15"/>
    <mergeCell ref="G11:G15"/>
    <mergeCell ref="J11:J15"/>
    <mergeCell ref="K11:K15"/>
    <mergeCell ref="L11:L15"/>
    <mergeCell ref="M11:M15"/>
    <mergeCell ref="S7:S10"/>
    <mergeCell ref="AO5:AO6"/>
    <mergeCell ref="O11:O15"/>
    <mergeCell ref="P11:P15"/>
    <mergeCell ref="Q11:Q15"/>
    <mergeCell ref="R11:R15"/>
    <mergeCell ref="S11:S15"/>
    <mergeCell ref="N11:N15"/>
    <mergeCell ref="AQ5:AQ6"/>
    <mergeCell ref="AC5:AC6"/>
    <mergeCell ref="C5:C6"/>
    <mergeCell ref="D5:D6"/>
    <mergeCell ref="G5:G6"/>
    <mergeCell ref="H5:H6"/>
    <mergeCell ref="I5:I6"/>
    <mergeCell ref="J5:J6"/>
    <mergeCell ref="S5:S6"/>
    <mergeCell ref="T5:T6"/>
    <mergeCell ref="V5:AB5"/>
    <mergeCell ref="K5:K6"/>
    <mergeCell ref="L5:L6"/>
    <mergeCell ref="M5:M6"/>
    <mergeCell ref="N5:N6"/>
    <mergeCell ref="O5:O6"/>
    <mergeCell ref="P5:P6"/>
    <mergeCell ref="A4:L4"/>
    <mergeCell ref="M4:S4"/>
    <mergeCell ref="T4:AG4"/>
    <mergeCell ref="AH4:AN4"/>
    <mergeCell ref="AO4:AU4"/>
    <mergeCell ref="AR5:AR6"/>
    <mergeCell ref="AT5:AT6"/>
    <mergeCell ref="AD5:AD6"/>
    <mergeCell ref="AE5:AG5"/>
    <mergeCell ref="AH5:AH6"/>
    <mergeCell ref="AI5:AI6"/>
    <mergeCell ref="AJ5:AJ6"/>
    <mergeCell ref="AK5:AK6"/>
    <mergeCell ref="Q5:Q6"/>
    <mergeCell ref="R5:R6"/>
    <mergeCell ref="E5:F5"/>
    <mergeCell ref="AM5:AM6"/>
    <mergeCell ref="AP5:AP6"/>
    <mergeCell ref="AS5:AS6"/>
    <mergeCell ref="A5:A6"/>
    <mergeCell ref="B5:B6"/>
    <mergeCell ref="AU5:AU6"/>
    <mergeCell ref="AL5:AL6"/>
    <mergeCell ref="AN5:AN6"/>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58"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59"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0"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1"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2"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N7</xm:sqref>
        </x14:conditionalFormatting>
        <x14:conditionalFormatting xmlns:xm="http://schemas.microsoft.com/office/excel/2006/main">
          <x14:cfRule type="cellIs" priority="149" operator="equal" id="{49F9B9E0-698A-4785-8AF3-7C2EF123371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50" operator="equal" id="{310C18FA-3557-4B66-A84C-B0EBD16470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51" operator="equal" id="{AE214FCC-E9BE-46DB-B3FC-0D060E651B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2" operator="equal" id="{9C726FA5-FB8E-4B23-867F-653D94BC33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53" operator="equal" id="{415B1689-5DCD-4F81-A4B7-F25E9BED88C7}">
            <xm:f>datos!$AE$3</xm:f>
            <x14:dxf>
              <fill>
                <patternFill>
                  <bgColor rgb="FF92D050"/>
                </patternFill>
              </fill>
              <border>
                <left style="thin">
                  <color auto="1"/>
                </left>
                <right style="thin">
                  <color auto="1"/>
                </right>
                <top style="thin">
                  <color auto="1"/>
                </top>
                <bottom style="thin">
                  <color auto="1"/>
                </bottom>
                <vertical/>
                <horizontal/>
              </border>
            </x14:dxf>
          </x14:cfRule>
          <xm:sqref>AH7</xm:sqref>
        </x14:conditionalFormatting>
        <x14:conditionalFormatting xmlns:xm="http://schemas.microsoft.com/office/excel/2006/main">
          <x14:cfRule type="cellIs" priority="144" operator="equal" id="{532338BC-082F-4FAF-917E-AA9A01DFE7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45" operator="equal" id="{6511930E-D95B-4DBC-BBCA-17A2DAA3961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46" operator="equal" id="{B6E3AEC4-0AAB-4D38-810A-0A03D93ACF3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7" operator="equal" id="{3D6CAB64-89EA-4EAB-B071-7955865B602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8" operator="equal" id="{7195682E-0486-45D0-AF0E-D5F9EE2FBE59}">
            <xm:f>datos!$AE$3</xm:f>
            <x14:dxf>
              <fill>
                <patternFill>
                  <bgColor rgb="FF92D050"/>
                </patternFill>
              </fill>
              <border>
                <left style="thin">
                  <color auto="1"/>
                </left>
                <right style="thin">
                  <color auto="1"/>
                </right>
                <top style="thin">
                  <color auto="1"/>
                </top>
                <bottom style="thin">
                  <color auto="1"/>
                </bottom>
                <vertical/>
                <horizontal/>
              </border>
            </x14:dxf>
          </x14:cfRule>
          <xm:sqref>AH8:AH9</xm:sqref>
        </x14:conditionalFormatting>
        <x14:conditionalFormatting xmlns:xm="http://schemas.microsoft.com/office/excel/2006/main">
          <x14:cfRule type="cellIs" priority="140" operator="equal" id="{53C3CBFF-041E-4C7E-9522-A4D5607BA7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1" operator="equal" id="{029DECC0-DFA9-4B3E-A884-27A954C3636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2" operator="equal" id="{5177B670-8018-4492-8940-807F217C1C8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3" operator="equal" id="{7AE1D4E5-3933-4E36-8777-5F3CF6F9A98B}">
            <xm:f>datos!$Y$3</xm:f>
            <x14:dxf>
              <fill>
                <patternFill>
                  <bgColor rgb="FFFF0000"/>
                </patternFill>
              </fill>
              <border>
                <left style="thin">
                  <color auto="1"/>
                </left>
                <right style="thin">
                  <color auto="1"/>
                </right>
                <top style="thin">
                  <color auto="1"/>
                </top>
                <bottom style="thin">
                  <color auto="1"/>
                </bottom>
                <vertical/>
                <horizontal/>
              </border>
            </x14:dxf>
          </x14:cfRule>
          <xm:sqref>AL7</xm:sqref>
        </x14:conditionalFormatting>
        <x14:conditionalFormatting xmlns:xm="http://schemas.microsoft.com/office/excel/2006/main">
          <x14:cfRule type="cellIs" priority="136" operator="equal" id="{CA8055BA-0C2D-4440-8B25-0AC8E603F83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7" operator="equal" id="{1911844F-B026-4841-BEBB-7042AD6FC9C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8" operator="equal" id="{3E9BB288-D7F5-435F-AE9E-27322857AF2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9" operator="equal" id="{398275F2-2D06-474D-AB23-C7B098EE084B}">
            <xm:f>datos!$Y$3</xm:f>
            <x14:dxf>
              <fill>
                <patternFill>
                  <bgColor rgb="FFFF0000"/>
                </patternFill>
              </fill>
              <border>
                <left style="thin">
                  <color auto="1"/>
                </left>
                <right style="thin">
                  <color auto="1"/>
                </right>
                <top style="thin">
                  <color auto="1"/>
                </top>
                <bottom style="thin">
                  <color auto="1"/>
                </bottom>
                <vertical/>
                <horizontal/>
              </border>
            </x14:dxf>
          </x14:cfRule>
          <xm:sqref>AL8:AL9</xm:sqref>
        </x14:conditionalFormatting>
        <x14:conditionalFormatting xmlns:xm="http://schemas.microsoft.com/office/excel/2006/main">
          <x14:cfRule type="cellIs" priority="131" operator="equal" id="{09F4DEE1-3B4F-4A7B-894F-80AE3F8B5527}">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2" operator="equal" id="{6BD04709-5407-4879-AA1F-3EA088E740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3" operator="equal" id="{67AF9BD2-96D6-4B1D-8E61-B0483B1B87A3}">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4" operator="equal" id="{D1FBE459-1BCD-438C-A822-99FB2093C30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5" operator="equal" id="{841D0A33-2599-464D-9758-0CD1024A57DD}">
            <xm:f>datos!$AE$3</xm:f>
            <x14:dxf>
              <fill>
                <patternFill>
                  <bgColor rgb="FF92D050"/>
                </patternFill>
              </fill>
              <border>
                <left style="thin">
                  <color auto="1"/>
                </left>
                <right style="thin">
                  <color auto="1"/>
                </right>
                <top style="thin">
                  <color auto="1"/>
                </top>
                <bottom style="thin">
                  <color auto="1"/>
                </bottom>
                <vertical/>
                <horizontal/>
              </border>
            </x14:dxf>
          </x14:cfRule>
          <xm:sqref>AH10</xm:sqref>
        </x14:conditionalFormatting>
        <x14:conditionalFormatting xmlns:xm="http://schemas.microsoft.com/office/excel/2006/main">
          <x14:cfRule type="cellIs" priority="127" operator="equal" id="{2159D5C4-6B94-46B3-800A-DB7E7278BE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8" operator="equal" id="{9873A4B9-2A1A-4E1F-A27C-5793657DA83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9" operator="equal" id="{66A6D9FD-5CE6-48C3-A8D3-4578DF9D649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0" operator="equal" id="{97952200-390D-412C-AA90-F3958F2D421F}">
            <xm:f>datos!$Y$3</xm:f>
            <x14:dxf>
              <fill>
                <patternFill>
                  <bgColor rgb="FFFF0000"/>
                </patternFill>
              </fill>
              <border>
                <left style="thin">
                  <color auto="1"/>
                </left>
                <right style="thin">
                  <color auto="1"/>
                </right>
                <top style="thin">
                  <color auto="1"/>
                </top>
                <bottom style="thin">
                  <color auto="1"/>
                </bottom>
                <vertical/>
                <horizontal/>
              </border>
            </x14:dxf>
          </x14:cfRule>
          <xm:sqref>AL10</xm:sqref>
        </x14:conditionalFormatting>
        <x14:conditionalFormatting xmlns:xm="http://schemas.microsoft.com/office/excel/2006/main">
          <x14:cfRule type="cellIs" priority="163" operator="equal" id="{A18F3803-D99D-4186-8F59-2434C531A89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64" operator="equal" id="{9E6659A2-4B64-4ABF-AC16-25FF07A619B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65" operator="equal" id="{0AE8C788-D375-4197-8362-4A92DAB358B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66" operator="equal" id="{82447B1E-5858-47EE-A7E8-FB0CED7DBE9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67" operator="equal" id="{1016EFFC-1EB1-40EA-AFDE-64CEC1B0FF93}">
            <xm:f>datos!$AC$15</xm:f>
            <x14:dxf>
              <fill>
                <patternFill>
                  <bgColor rgb="FFFF0000"/>
                </patternFill>
              </fill>
            </x14:dxf>
          </x14:cfRule>
          <xm:sqref>Q7</xm:sqref>
        </x14:conditionalFormatting>
        <x14:conditionalFormatting xmlns:xm="http://schemas.microsoft.com/office/excel/2006/main">
          <x14:cfRule type="cellIs" priority="168" operator="equal" id="{7D231615-10C1-425C-89B4-4FD8D0D3A76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69" operator="equal" id="{3ED86922-8813-4663-BC8C-7B16E835093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0" operator="equal" id="{76BF2889-02F5-45ED-A877-27682321FA9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4201C569-F50C-4D09-AFA3-074C9AE9F2E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2" operator="equal" id="{77433394-7CF2-40C6-9292-FF21B5B61F09}">
            <xm:f>datos!$AC$11</xm:f>
            <x14:dxf>
              <fill>
                <patternFill>
                  <bgColor rgb="FF92D050"/>
                </patternFill>
              </fill>
              <border>
                <left style="thin">
                  <color auto="1"/>
                </left>
                <right style="thin">
                  <color auto="1"/>
                </right>
                <top style="thin">
                  <color auto="1"/>
                </top>
                <bottom style="thin">
                  <color auto="1"/>
                </bottom>
                <vertical/>
                <horizontal/>
              </border>
            </x14:dxf>
          </x14:cfRule>
          <xm:sqref>AJ7:AJ10 AJ18</xm:sqref>
        </x14:conditionalFormatting>
        <x14:conditionalFormatting xmlns:xm="http://schemas.microsoft.com/office/excel/2006/main">
          <x14:cfRule type="cellIs" priority="118" operator="equal" id="{A7EB8E90-5610-41EE-872D-58E57F8363C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9" operator="equal" id="{96F249E2-722D-4303-A7D2-EE098A94C67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0" operator="equal" id="{62AEE0F1-7B9C-4F7B-809F-FF004867E10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1" operator="equal" id="{FB9B99DF-5B08-4D0D-9C5C-6B00EB6286EA}">
            <xm:f>datos!$Y$3</xm:f>
            <x14:dxf>
              <fill>
                <patternFill>
                  <bgColor rgb="FFFF0000"/>
                </patternFill>
              </fill>
              <border>
                <left style="thin">
                  <color auto="1"/>
                </left>
                <right style="thin">
                  <color auto="1"/>
                </right>
                <top style="thin">
                  <color auto="1"/>
                </top>
                <bottom style="thin">
                  <color auto="1"/>
                </bottom>
                <vertical/>
                <horizontal/>
              </border>
            </x14:dxf>
          </x14:cfRule>
          <xm:sqref>S11</xm:sqref>
        </x14:conditionalFormatting>
        <x14:conditionalFormatting xmlns:xm="http://schemas.microsoft.com/office/excel/2006/main">
          <x14:cfRule type="cellIs" priority="113" operator="equal" id="{43354763-2753-4E29-81C5-76CFF7684BE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4" operator="equal" id="{0F0E78DE-5035-4C1C-9F22-AE1115FE36E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15" operator="equal" id="{0E24C4B0-181A-4A62-9A1D-741F1132B62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6" operator="equal" id="{5F2F60E4-8A11-4576-A726-D7C25F2C28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17" operator="equal" id="{063B7AF2-452F-4A4F-8383-8F8B71E99A34}">
            <xm:f>datos!$AE$3</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108" operator="equal" id="{F94A4AFD-8823-4F91-986F-E76AB9D0D57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9" operator="equal" id="{EBD70DA0-0C5A-40F9-8213-CFAD3988467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10" operator="equal" id="{F6EA7356-BEDB-4C0A-AE95-BF685D0401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1" operator="equal" id="{57E12A3F-CB4C-451B-AD61-925173311F27}">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12" operator="equal" id="{DFA8ABEF-953A-491C-9652-996D564FEDCA}">
            <xm:f>datos!$AE$3</xm:f>
            <x14:dxf>
              <fill>
                <patternFill>
                  <bgColor rgb="FF92D050"/>
                </patternFill>
              </fill>
              <border>
                <left style="thin">
                  <color auto="1"/>
                </left>
                <right style="thin">
                  <color auto="1"/>
                </right>
                <top style="thin">
                  <color auto="1"/>
                </top>
                <bottom style="thin">
                  <color auto="1"/>
                </bottom>
                <vertical/>
                <horizontal/>
              </border>
            </x14:dxf>
          </x14:cfRule>
          <xm:sqref>AH12</xm:sqref>
        </x14:conditionalFormatting>
        <x14:conditionalFormatting xmlns:xm="http://schemas.microsoft.com/office/excel/2006/main">
          <x14:cfRule type="cellIs" priority="104" operator="equal" id="{A7E6897D-0C60-458B-9C6D-4ACEF0498C5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5" operator="equal" id="{0B1FE427-9462-4CE8-B3B4-B897D236CD66}">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6" operator="equal" id="{B28222E3-6DE6-45CC-861B-034588DF5AE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7" operator="equal" id="{0B7B2C8A-5AA2-4EBD-8409-656B4CF07D4B}">
            <xm:f>datos!$Y$3</xm:f>
            <x14:dxf>
              <fill>
                <patternFill>
                  <bgColor rgb="FFFF0000"/>
                </patternFill>
              </fill>
              <border>
                <left style="thin">
                  <color auto="1"/>
                </left>
                <right style="thin">
                  <color auto="1"/>
                </right>
                <top style="thin">
                  <color auto="1"/>
                </top>
                <bottom style="thin">
                  <color auto="1"/>
                </bottom>
                <vertical/>
                <horizontal/>
              </border>
            </x14:dxf>
          </x14:cfRule>
          <xm:sqref>AL11</xm:sqref>
        </x14:conditionalFormatting>
        <x14:conditionalFormatting xmlns:xm="http://schemas.microsoft.com/office/excel/2006/main">
          <x14:cfRule type="cellIs" priority="100" operator="equal" id="{28367F6B-F7CE-4EE0-AC06-7D461980938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1" operator="equal" id="{29126B55-A44E-4BA7-8510-5F32571EDA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2" operator="equal" id="{5F7AC961-51A0-44F9-85BF-F0D0539A68D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3" operator="equal" id="{E5D6A08E-39DF-49E8-B42F-98AF43FFF6A8}">
            <xm:f>datos!$Y$3</xm:f>
            <x14:dxf>
              <fill>
                <patternFill>
                  <bgColor rgb="FFFF0000"/>
                </patternFill>
              </fill>
              <border>
                <left style="thin">
                  <color auto="1"/>
                </left>
                <right style="thin">
                  <color auto="1"/>
                </right>
                <top style="thin">
                  <color auto="1"/>
                </top>
                <bottom style="thin">
                  <color auto="1"/>
                </bottom>
                <vertical/>
                <horizontal/>
              </border>
            </x14:dxf>
          </x14:cfRule>
          <xm:sqref>AL12</xm:sqref>
        </x14:conditionalFormatting>
        <x14:conditionalFormatting xmlns:xm="http://schemas.microsoft.com/office/excel/2006/main">
          <x14:cfRule type="cellIs" priority="95" operator="equal" id="{35432C0B-22F9-46C7-AB5A-1166EEC297F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6" operator="equal" id="{B9D8ADEB-33E3-4BE1-A135-08FC39A1E0F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7" operator="equal" id="{28ADBBD7-CE1B-4A62-9194-11D2AB193FA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8" operator="equal" id="{2B35BC22-31DC-406A-96AB-8C0719CFE14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99" operator="equal" id="{B4D550A0-2D7B-4DAF-A2DF-8DD81104E199}">
            <xm:f>datos!$AE$3</xm:f>
            <x14:dxf>
              <fill>
                <patternFill>
                  <bgColor rgb="FF92D050"/>
                </patternFill>
              </fill>
              <border>
                <left style="thin">
                  <color auto="1"/>
                </left>
                <right style="thin">
                  <color auto="1"/>
                </right>
                <top style="thin">
                  <color auto="1"/>
                </top>
                <bottom style="thin">
                  <color auto="1"/>
                </bottom>
                <vertical/>
                <horizontal/>
              </border>
            </x14:dxf>
          </x14:cfRule>
          <xm:sqref>AH13:AH15</xm:sqref>
        </x14:conditionalFormatting>
        <x14:conditionalFormatting xmlns:xm="http://schemas.microsoft.com/office/excel/2006/main">
          <x14:cfRule type="cellIs" priority="91" operator="equal" id="{19DCB86A-1A87-495A-91CD-28B5E1BD492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2" operator="equal" id="{ECE5AC2D-8E89-4B42-9D4D-8B253DC5D57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3" operator="equal" id="{87B3A090-C51E-411C-ADCE-2F1B7629DBD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4" operator="equal" id="{3C35DCDE-6062-4C7E-88EA-33F5C68B8684}">
            <xm:f>datos!$Y$3</xm:f>
            <x14:dxf>
              <fill>
                <patternFill>
                  <bgColor rgb="FFFF0000"/>
                </patternFill>
              </fill>
              <border>
                <left style="thin">
                  <color auto="1"/>
                </left>
                <right style="thin">
                  <color auto="1"/>
                </right>
                <top style="thin">
                  <color auto="1"/>
                </top>
                <bottom style="thin">
                  <color auto="1"/>
                </bottom>
                <vertical/>
                <horizontal/>
              </border>
            </x14:dxf>
          </x14:cfRule>
          <xm:sqref>AL13:AL15</xm:sqref>
        </x14:conditionalFormatting>
        <x14:conditionalFormatting xmlns:xm="http://schemas.microsoft.com/office/excel/2006/main">
          <x14:cfRule type="cellIs" priority="122" operator="equal" id="{3A036DBC-C6EF-4583-92A7-793759465FCD}">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23" operator="equal" id="{7B64075F-3DD1-4F3E-A3C8-B577B01516F6}">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24" operator="equal" id="{C04B577B-1387-4073-9120-B25841023C2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25" operator="equal" id="{6FCC9606-DF7C-4557-8D04-E7F3192D4537}">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26" operator="equal" id="{6BFFE9FC-1725-4CDF-8AB9-5A6D52C97018}">
            <xm:f>datos!$AC$11</xm:f>
            <x14:dxf>
              <fill>
                <patternFill>
                  <bgColor rgb="FF92D050"/>
                </patternFill>
              </fill>
              <border>
                <left style="thin">
                  <color auto="1"/>
                </left>
                <right style="thin">
                  <color auto="1"/>
                </right>
                <top style="thin">
                  <color auto="1"/>
                </top>
                <bottom style="thin">
                  <color auto="1"/>
                </bottom>
                <vertical/>
                <horizontal/>
              </border>
            </x14:dxf>
          </x14:cfRule>
          <xm:sqref>AJ11:AJ15</xm:sqref>
        </x14:conditionalFormatting>
        <x14:conditionalFormatting xmlns:xm="http://schemas.microsoft.com/office/excel/2006/main">
          <x14:cfRule type="cellIs" priority="82" operator="equal" id="{88E80893-E74F-4A91-9A32-9B0C863E73E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3" operator="equal" id="{266F6074-A245-4AF4-B839-91114721523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4" operator="equal" id="{BB956A3A-A75E-4220-864A-F31A864BD0D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5" operator="equal" id="{EC922764-5307-4D2A-9127-C2E9D861E80B}">
            <xm:f>datos!$Y$3</xm:f>
            <x14:dxf>
              <fill>
                <patternFill>
                  <bgColor rgb="FFFF0000"/>
                </patternFill>
              </fill>
              <border>
                <left style="thin">
                  <color auto="1"/>
                </left>
                <right style="thin">
                  <color auto="1"/>
                </right>
                <top style="thin">
                  <color auto="1"/>
                </top>
                <bottom style="thin">
                  <color auto="1"/>
                </bottom>
                <vertical/>
                <horizontal/>
              </border>
            </x14:dxf>
          </x14:cfRule>
          <xm:sqref>S16</xm:sqref>
        </x14:conditionalFormatting>
        <x14:conditionalFormatting xmlns:xm="http://schemas.microsoft.com/office/excel/2006/main">
          <x14:cfRule type="cellIs" priority="77" operator="equal" id="{98B4A75E-20AA-4A8E-968A-6343D6DD6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8" operator="equal" id="{D6C2A24F-D272-4A11-BEC6-9FDE7B381F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9" operator="equal" id="{183518FB-AB72-436A-9487-3C4EBB2686B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0" operator="equal" id="{5B791BC7-96D4-48C0-B26A-4A10F248DA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1" operator="equal" id="{81D4EF59-09DB-4267-8D68-86F853E82B84}">
            <xm:f>datos!$AE$3</xm:f>
            <x14:dxf>
              <fill>
                <patternFill>
                  <bgColor rgb="FF92D050"/>
                </patternFill>
              </fill>
              <border>
                <left style="thin">
                  <color auto="1"/>
                </left>
                <right style="thin">
                  <color auto="1"/>
                </right>
                <top style="thin">
                  <color auto="1"/>
                </top>
                <bottom style="thin">
                  <color auto="1"/>
                </bottom>
                <vertical/>
                <horizontal/>
              </border>
            </x14:dxf>
          </x14:cfRule>
          <xm:sqref>AH16</xm:sqref>
        </x14:conditionalFormatting>
        <x14:conditionalFormatting xmlns:xm="http://schemas.microsoft.com/office/excel/2006/main">
          <x14:cfRule type="cellIs" priority="72" operator="equal" id="{819A927D-8FDC-4DCB-882B-CA387C89DA6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3" operator="equal" id="{8488D067-263F-4BD2-B4C8-B375BC21A2D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4" operator="equal" id="{40B025FF-875C-40D2-A6EB-912A3E77768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5" operator="equal" id="{56F38694-1597-495B-9358-DEA222AF5B8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6" operator="equal" id="{78D29F1D-F981-4055-B214-5E81A334C2D7}">
            <xm:f>datos!$AE$3</xm:f>
            <x14:dxf>
              <fill>
                <patternFill>
                  <bgColor rgb="FF92D050"/>
                </patternFill>
              </fill>
              <border>
                <left style="thin">
                  <color auto="1"/>
                </left>
                <right style="thin">
                  <color auto="1"/>
                </right>
                <top style="thin">
                  <color auto="1"/>
                </top>
                <bottom style="thin">
                  <color auto="1"/>
                </bottom>
                <vertical/>
                <horizontal/>
              </border>
            </x14:dxf>
          </x14:cfRule>
          <xm:sqref>AH17</xm:sqref>
        </x14:conditionalFormatting>
        <x14:conditionalFormatting xmlns:xm="http://schemas.microsoft.com/office/excel/2006/main">
          <x14:cfRule type="cellIs" priority="68" operator="equal" id="{629C0A38-3B38-4DFC-89BE-702112F159E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9" operator="equal" id="{5B7241C6-1AEE-4BFD-87A4-2D510C408EF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0" operator="equal" id="{2F00F402-D862-4776-97AA-289A80CA613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1" operator="equal" id="{32D66AD7-0DE2-44D8-9EAB-E66C0AD7D2AA}">
            <xm:f>datos!$Y$3</xm:f>
            <x14:dxf>
              <fill>
                <patternFill>
                  <bgColor rgb="FFFF0000"/>
                </patternFill>
              </fill>
              <border>
                <left style="thin">
                  <color auto="1"/>
                </left>
                <right style="thin">
                  <color auto="1"/>
                </right>
                <top style="thin">
                  <color auto="1"/>
                </top>
                <bottom style="thin">
                  <color auto="1"/>
                </bottom>
                <vertical/>
                <horizontal/>
              </border>
            </x14:dxf>
          </x14:cfRule>
          <xm:sqref>AL16</xm:sqref>
        </x14:conditionalFormatting>
        <x14:conditionalFormatting xmlns:xm="http://schemas.microsoft.com/office/excel/2006/main">
          <x14:cfRule type="cellIs" priority="64" operator="equal" id="{32F57B51-FC48-4B5E-9421-8D58EF42880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5" operator="equal" id="{75537FAD-7D0D-4ECA-ABA9-F6E01903A1E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6" operator="equal" id="{67E8F617-21F6-4582-9345-E51EEAE2EF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7" operator="equal" id="{B70F126A-C0D7-46AA-9DA1-866B0686183F}">
            <xm:f>datos!$Y$3</xm:f>
            <x14:dxf>
              <fill>
                <patternFill>
                  <bgColor rgb="FFFF0000"/>
                </patternFill>
              </fill>
              <border>
                <left style="thin">
                  <color auto="1"/>
                </left>
                <right style="thin">
                  <color auto="1"/>
                </right>
                <top style="thin">
                  <color auto="1"/>
                </top>
                <bottom style="thin">
                  <color auto="1"/>
                </bottom>
                <vertical/>
                <horizontal/>
              </border>
            </x14:dxf>
          </x14:cfRule>
          <xm:sqref>AL17</xm:sqref>
        </x14:conditionalFormatting>
        <x14:conditionalFormatting xmlns:xm="http://schemas.microsoft.com/office/excel/2006/main">
          <x14:cfRule type="cellIs" priority="86" operator="equal" id="{170D2DFF-0680-4076-BAD8-E320EA256917}">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7" operator="equal" id="{1EEC966F-CA10-40AD-94F5-05ED580C7BF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8" operator="equal" id="{C9B60083-5F6F-41CA-8D61-FA88F1CF1D2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9" operator="equal" id="{A57C39A3-A5F4-41A1-ADED-404E7EE4850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0" operator="equal" id="{300C7397-9E1D-4277-9D6A-B8B7B3952FBB}">
            <xm:f>datos!$AC$11</xm:f>
            <x14:dxf>
              <fill>
                <patternFill>
                  <bgColor rgb="FF92D050"/>
                </patternFill>
              </fill>
              <border>
                <left style="thin">
                  <color auto="1"/>
                </left>
                <right style="thin">
                  <color auto="1"/>
                </right>
                <top style="thin">
                  <color auto="1"/>
                </top>
                <bottom style="thin">
                  <color auto="1"/>
                </bottom>
                <vertical/>
                <horizontal/>
              </border>
            </x14:dxf>
          </x14:cfRule>
          <xm:sqref>AJ16:AJ17</xm:sqref>
        </x14:conditionalFormatting>
        <x14:conditionalFormatting xmlns:xm="http://schemas.microsoft.com/office/excel/2006/main">
          <x14:cfRule type="cellIs" priority="60" operator="equal" id="{3A8B85B0-5636-43EB-B722-4EE4054682C0}">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1" operator="equal" id="{E031B355-8218-4FE1-8A61-79786202086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2" operator="equal" id="{2DD00B9B-E18C-40F9-8365-08CDF533216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3" operator="equal" id="{53452EEB-DFE5-44CF-8D14-0D12474B7E9C}">
            <xm:f>datos!$Y$3</xm:f>
            <x14:dxf>
              <fill>
                <patternFill>
                  <bgColor rgb="FFFF0000"/>
                </patternFill>
              </fill>
              <border>
                <left style="thin">
                  <color auto="1"/>
                </left>
                <right style="thin">
                  <color auto="1"/>
                </right>
                <top style="thin">
                  <color auto="1"/>
                </top>
                <bottom style="thin">
                  <color auto="1"/>
                </bottom>
                <vertical/>
                <horizontal/>
              </border>
            </x14:dxf>
          </x14:cfRule>
          <xm:sqref>S18</xm:sqref>
        </x14:conditionalFormatting>
        <x14:conditionalFormatting xmlns:xm="http://schemas.microsoft.com/office/excel/2006/main">
          <x14:cfRule type="cellIs" priority="55" operator="equal" id="{87F53E54-7771-48C0-884D-E178D844ABFD}">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56" operator="equal" id="{1E734FEA-72C3-4658-B5DE-B448167B6BD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57" operator="equal" id="{C9C4B75E-3E28-4AD9-B516-88200015D13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A36BB8EE-DCAA-43D4-A96E-8B1C6C5582B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59" operator="equal" id="{2D47FA5A-74A5-40FB-8FF9-C07F1195ADC6}">
            <xm:f>datos!$AE$3</xm:f>
            <x14:dxf>
              <fill>
                <patternFill>
                  <bgColor rgb="FF92D050"/>
                </patternFill>
              </fill>
              <border>
                <left style="thin">
                  <color auto="1"/>
                </left>
                <right style="thin">
                  <color auto="1"/>
                </right>
                <top style="thin">
                  <color auto="1"/>
                </top>
                <bottom style="thin">
                  <color auto="1"/>
                </bottom>
                <vertical/>
                <horizontal/>
              </border>
            </x14:dxf>
          </x14:cfRule>
          <xm:sqref>AH18</xm:sqref>
        </x14:conditionalFormatting>
        <x14:conditionalFormatting xmlns:xm="http://schemas.microsoft.com/office/excel/2006/main">
          <x14:cfRule type="cellIs" priority="51" operator="equal" id="{18EF08DD-5E42-401F-BDDD-783DE38865F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2" operator="equal" id="{082B6259-B2AF-4BDB-9D78-07DBF7E1A9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3" operator="equal" id="{EE321F48-F33E-4755-95E3-05E34F9D4F8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4" operator="equal" id="{8D93155B-27A3-4639-9255-2C587E0AD161}">
            <xm:f>datos!$Y$3</xm:f>
            <x14:dxf>
              <fill>
                <patternFill>
                  <bgColor rgb="FFFF0000"/>
                </patternFill>
              </fill>
              <border>
                <left style="thin">
                  <color auto="1"/>
                </left>
                <right style="thin">
                  <color auto="1"/>
                </right>
                <top style="thin">
                  <color auto="1"/>
                </top>
                <bottom style="thin">
                  <color auto="1"/>
                </bottom>
                <vertical/>
                <horizontal/>
              </border>
            </x14:dxf>
          </x14:cfRule>
          <xm:sqref>AL18</xm:sqref>
        </x14:conditionalFormatting>
        <x14:conditionalFormatting xmlns:xm="http://schemas.microsoft.com/office/excel/2006/main">
          <x14:cfRule type="cellIs" priority="42" operator="equal" id="{D8EBC58D-09F0-48BB-8747-30ED94E609F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3" operator="equal" id="{B1D00E77-DC7D-4442-A81F-ED21743844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4" operator="equal" id="{864CD3CD-4A53-4C4B-9AB3-F732E6A58E3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45" operator="equal" id="{B1A70B4B-3EB4-4D46-9A84-EBA5B80D6E0E}">
            <xm:f>datos!$Y$3</xm:f>
            <x14:dxf>
              <fill>
                <patternFill>
                  <bgColor rgb="FFFF0000"/>
                </patternFill>
              </fill>
              <border>
                <left style="thin">
                  <color auto="1"/>
                </left>
                <right style="thin">
                  <color auto="1"/>
                </right>
                <top style="thin">
                  <color auto="1"/>
                </top>
                <bottom style="thin">
                  <color auto="1"/>
                </bottom>
                <vertical/>
                <horizontal/>
              </border>
            </x14:dxf>
          </x14:cfRule>
          <xm:sqref>S19</xm:sqref>
        </x14:conditionalFormatting>
        <x14:conditionalFormatting xmlns:xm="http://schemas.microsoft.com/office/excel/2006/main">
          <x14:cfRule type="cellIs" priority="37" operator="equal" id="{2CA10DE5-A89B-4F93-AC7A-1926343E12D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7EEC8289-0EA9-49D3-B027-623C7A74321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C50FDA49-A8C1-4F67-B385-E25DB27A602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CB0283C5-90D5-457C-8961-38A229621BB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71552592-3D24-4162-8A08-0622006F77E8}">
            <xm:f>datos!$AE$3</xm:f>
            <x14:dxf>
              <fill>
                <patternFill>
                  <bgColor rgb="FF92D050"/>
                </patternFill>
              </fill>
              <border>
                <left style="thin">
                  <color auto="1"/>
                </left>
                <right style="thin">
                  <color auto="1"/>
                </right>
                <top style="thin">
                  <color auto="1"/>
                </top>
                <bottom style="thin">
                  <color auto="1"/>
                </bottom>
                <vertical/>
                <horizontal/>
              </border>
            </x14:dxf>
          </x14:cfRule>
          <xm:sqref>AH19</xm:sqref>
        </x14:conditionalFormatting>
        <x14:conditionalFormatting xmlns:xm="http://schemas.microsoft.com/office/excel/2006/main">
          <x14:cfRule type="cellIs" priority="32" operator="equal" id="{D0E37DDF-0E65-4349-B410-87CF22D6B2C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3" operator="equal" id="{BD947B6F-61E2-4D48-8789-DA42DB52A8E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4" operator="equal" id="{48C617B9-6019-4BA1-8174-2D0F123A120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451D1A49-9928-438E-8EBC-7CB77BD249CA}">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36" operator="equal" id="{D1833DEF-B6E8-47D4-96C3-37435E3E92F5}">
            <xm:f>datos!$AE$3</xm:f>
            <x14:dxf>
              <fill>
                <patternFill>
                  <bgColor rgb="FF92D050"/>
                </patternFill>
              </fill>
              <border>
                <left style="thin">
                  <color auto="1"/>
                </left>
                <right style="thin">
                  <color auto="1"/>
                </right>
                <top style="thin">
                  <color auto="1"/>
                </top>
                <bottom style="thin">
                  <color auto="1"/>
                </bottom>
                <vertical/>
                <horizontal/>
              </border>
            </x14:dxf>
          </x14:cfRule>
          <xm:sqref>AH20</xm:sqref>
        </x14:conditionalFormatting>
        <x14:conditionalFormatting xmlns:xm="http://schemas.microsoft.com/office/excel/2006/main">
          <x14:cfRule type="cellIs" priority="28" operator="equal" id="{4491A5FA-6024-432D-942E-9D6095DD22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9" operator="equal" id="{976863A6-4058-4933-9523-91D4593D787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0" operator="equal" id="{F4ADC09C-6575-4474-9CF2-4949FC0078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1" operator="equal" id="{AA6EC569-D2C0-461F-BD92-9FEC26AF312A}">
            <xm:f>datos!$Y$3</xm:f>
            <x14:dxf>
              <fill>
                <patternFill>
                  <bgColor rgb="FFFF0000"/>
                </patternFill>
              </fill>
              <border>
                <left style="thin">
                  <color auto="1"/>
                </left>
                <right style="thin">
                  <color auto="1"/>
                </right>
                <top style="thin">
                  <color auto="1"/>
                </top>
                <bottom style="thin">
                  <color auto="1"/>
                </bottom>
                <vertical/>
                <horizontal/>
              </border>
            </x14:dxf>
          </x14:cfRule>
          <xm:sqref>AL19</xm:sqref>
        </x14:conditionalFormatting>
        <x14:conditionalFormatting xmlns:xm="http://schemas.microsoft.com/office/excel/2006/main">
          <x14:cfRule type="cellIs" priority="24" operator="equal" id="{A9687B69-94BF-4B6A-9507-F6CCC134411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5" operator="equal" id="{B7262F5F-A8C6-4DD2-85ED-390DF80D159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6" operator="equal" id="{8FE0661F-2BF3-45FE-B364-4324E436C2A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7" operator="equal" id="{937DD6F1-708E-4553-BC3D-09E52DE628C1}">
            <xm:f>datos!$Y$3</xm:f>
            <x14:dxf>
              <fill>
                <patternFill>
                  <bgColor rgb="FFFF0000"/>
                </patternFill>
              </fill>
              <border>
                <left style="thin">
                  <color auto="1"/>
                </left>
                <right style="thin">
                  <color auto="1"/>
                </right>
                <top style="thin">
                  <color auto="1"/>
                </top>
                <bottom style="thin">
                  <color auto="1"/>
                </bottom>
                <vertical/>
                <horizontal/>
              </border>
            </x14:dxf>
          </x14:cfRule>
          <xm:sqref>AL20</xm:sqref>
        </x14:conditionalFormatting>
        <x14:conditionalFormatting xmlns:xm="http://schemas.microsoft.com/office/excel/2006/main">
          <x14:cfRule type="cellIs" priority="19" operator="equal" id="{F63B1665-DEBF-48BE-9747-B091FBD5625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0" operator="equal" id="{F97478BE-687A-440F-AB13-0C46C6E3E7EB}">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1" operator="equal" id="{5FD595F9-E97C-4647-8BF3-8361FAB0766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E2BE4427-56F4-4536-ACE5-A791C0E6AC2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3" operator="equal" id="{5F10EC24-3DBF-4B54-B698-76F88CD9B81D}">
            <xm:f>datos!$AE$3</xm:f>
            <x14:dxf>
              <fill>
                <patternFill>
                  <bgColor rgb="FF92D050"/>
                </patternFill>
              </fill>
              <border>
                <left style="thin">
                  <color auto="1"/>
                </left>
                <right style="thin">
                  <color auto="1"/>
                </right>
                <top style="thin">
                  <color auto="1"/>
                </top>
                <bottom style="thin">
                  <color auto="1"/>
                </bottom>
                <vertical/>
                <horizontal/>
              </border>
            </x14:dxf>
          </x14:cfRule>
          <xm:sqref>AH21:AH23</xm:sqref>
        </x14:conditionalFormatting>
        <x14:conditionalFormatting xmlns:xm="http://schemas.microsoft.com/office/excel/2006/main">
          <x14:cfRule type="cellIs" priority="15" operator="equal" id="{E1236046-F921-4B19-901E-A866CDE766B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6" operator="equal" id="{85F665ED-9208-45EA-B2A3-34A2D739F3A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 operator="equal" id="{E831C22A-6CFB-45F5-85FD-B04DC8B658C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8" operator="equal" id="{DB164858-F437-46FA-BA4D-830E8C88CE8D}">
            <xm:f>datos!$Y$3</xm:f>
            <x14:dxf>
              <fill>
                <patternFill>
                  <bgColor rgb="FFFF0000"/>
                </patternFill>
              </fill>
              <border>
                <left style="thin">
                  <color auto="1"/>
                </left>
                <right style="thin">
                  <color auto="1"/>
                </right>
                <top style="thin">
                  <color auto="1"/>
                </top>
                <bottom style="thin">
                  <color auto="1"/>
                </bottom>
                <vertical/>
                <horizontal/>
              </border>
            </x14:dxf>
          </x14:cfRule>
          <xm:sqref>AL21:AL23</xm:sqref>
        </x14:conditionalFormatting>
        <x14:conditionalFormatting xmlns:xm="http://schemas.microsoft.com/office/excel/2006/main">
          <x14:cfRule type="cellIs" priority="46" operator="equal" id="{CBE51B00-DE0B-4B14-B854-87F7C67335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47" operator="equal" id="{FE7AD526-3C60-4EA4-9A92-F71C7AC2A44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48" operator="equal" id="{62AED47B-5D9F-4964-81C0-2A4078149525}">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3CB4CAAF-B9B0-414E-8E2E-A1FF8BD9695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0" operator="equal" id="{A1BE4FC3-786E-4BF6-9764-7062E95B631F}">
            <xm:f>datos!$AC$11</xm:f>
            <x14:dxf>
              <fill>
                <patternFill>
                  <bgColor rgb="FF92D050"/>
                </patternFill>
              </fill>
              <border>
                <left style="thin">
                  <color auto="1"/>
                </left>
                <right style="thin">
                  <color auto="1"/>
                </right>
                <top style="thin">
                  <color auto="1"/>
                </top>
                <bottom style="thin">
                  <color auto="1"/>
                </bottom>
                <vertical/>
                <horizontal/>
              </border>
            </x14:dxf>
          </x14:cfRule>
          <xm:sqref>AJ19:AJ23</xm:sqref>
        </x14:conditionalFormatting>
        <x14:conditionalFormatting xmlns:xm="http://schemas.microsoft.com/office/excel/2006/main">
          <x14:cfRule type="cellIs" priority="10" operator="equal" id="{703C006A-ABA1-4731-9031-79E3D85555E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F85C1DC0-4771-4C6F-A324-74CAE64BAA7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B740692E-FE53-43D2-B687-A71F5F8DE68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72657C84-C90D-427A-AF76-54982B023B65}">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FD45C6F4-71D9-40D3-B247-BCA43B281701}">
            <xm:f>datos!$AE$3</xm:f>
            <x14:dxf>
              <fill>
                <patternFill>
                  <bgColor rgb="FF92D050"/>
                </patternFill>
              </fill>
              <border>
                <left style="thin">
                  <color auto="1"/>
                </left>
                <right style="thin">
                  <color auto="1"/>
                </right>
                <top style="thin">
                  <color auto="1"/>
                </top>
                <bottom style="thin">
                  <color auto="1"/>
                </bottom>
                <vertical/>
                <horizontal/>
              </border>
            </x14:dxf>
          </x14:cfRule>
          <xm:sqref>N11 N16 N18:N19</xm:sqref>
        </x14:conditionalFormatting>
        <x14:conditionalFormatting xmlns:xm="http://schemas.microsoft.com/office/excel/2006/main">
          <x14:cfRule type="cellIs" priority="5" operator="equal" id="{3902A10D-091D-4180-9247-C2571C7B6C50}">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954DEFA9-73F0-43B5-928F-F3AC4D635A1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703CF5F2-7297-479B-B10E-CF18C8E452F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43219158-7003-454D-B5E3-9E88556EC7AD}">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C083DE9-3C1A-4B01-8F1C-6D90A37112FF}">
            <xm:f>datos!$AC$15</xm:f>
            <x14:dxf>
              <fill>
                <patternFill>
                  <bgColor rgb="FFFF0000"/>
                </patternFill>
              </fill>
            </x14:dxf>
          </x14:cfRule>
          <xm:sqref>Q11 Q16 Q18:Q19</xm:sqref>
        </x14:conditionalFormatting>
        <x14:conditionalFormatting xmlns:xm="http://schemas.microsoft.com/office/excel/2006/main">
          <x14:cfRule type="cellIs" priority="1" operator="equal" id="{7702C7EB-7445-4CB6-99B3-99191C69E0E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 operator="equal" id="{C8927703-8503-4C83-9FC4-C0552EE2568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 operator="equal" id="{C7E2C997-D561-42DD-9949-A40453A2986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4" operator="equal" id="{3032A3D1-7101-4DB7-945D-4F23C28A2EAB}">
            <xm:f>datos!$Y$3</xm:f>
            <x14:dxf>
              <fill>
                <patternFill>
                  <bgColor rgb="FFFF0000"/>
                </patternFill>
              </fill>
              <border>
                <left style="thin">
                  <color auto="1"/>
                </left>
                <right style="thin">
                  <color auto="1"/>
                </right>
                <top style="thin">
                  <color auto="1"/>
                </top>
                <bottom style="thin">
                  <color auto="1"/>
                </bottom>
                <vertical/>
                <horizontal/>
              </border>
            </x14:dxf>
          </x14:cfRule>
          <xm:sqref>S7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7A7E6D9-639B-47B5-8BD0-24FE0FE56F31}">
          <x14:formula1>
            <xm:f>datos!$N$2:$N$5</xm:f>
          </x14:formula1>
          <xm:sqref>AM7:AM23</xm:sqref>
        </x14:dataValidation>
        <x14:dataValidation type="list" allowBlank="1" showInputMessage="1" showErrorMessage="1" xr:uid="{128CBF55-2643-46CA-A370-ABD12885F5A5}">
          <x14:formula1>
            <xm:f>datos!$J$2:$J$3</xm:f>
          </x14:formula1>
          <xm:sqref>AF7:AF23</xm:sqref>
        </x14:dataValidation>
        <x14:dataValidation type="list" allowBlank="1" showInputMessage="1" showErrorMessage="1" xr:uid="{98A0443D-96F1-472C-BB96-3EB84820216B}">
          <x14:formula1>
            <xm:f>datos!$I$2:$I$4</xm:f>
          </x14:formula1>
          <xm:sqref>AE7:AE23</xm:sqref>
        </x14:dataValidation>
        <x14:dataValidation type="list" allowBlank="1" showInputMessage="1" showErrorMessage="1" xr:uid="{23688A52-D0F5-43A8-AC0C-B8E043E21152}">
          <x14:formula1>
            <xm:f>datos!$F$3:$F$17</xm:f>
          </x14:formula1>
          <xm:sqref>P7:P23</xm:sqref>
        </x14:dataValidation>
        <x14:dataValidation type="list" allowBlank="1" showInputMessage="1" showErrorMessage="1" xr:uid="{499AD60C-587D-4C3B-A9A9-3F6B5D66FB06}">
          <x14:formula1>
            <xm:f>datos!$E$2:$E$8</xm:f>
          </x14:formula1>
          <xm:sqref>L7:L23</xm:sqref>
        </x14:dataValidation>
        <x14:dataValidation type="list" allowBlank="1" showInputMessage="1" showErrorMessage="1" xr:uid="{1B31B84E-0329-4266-A849-C0DA978527C6}">
          <x14:formula1>
            <xm:f>datos!$G$2:$G$4</xm:f>
          </x14:formula1>
          <xm:sqref>G7:G23</xm:sqref>
        </x14:dataValidation>
        <x14:dataValidation type="list" allowBlank="1" showInputMessage="1" showErrorMessage="1" xr:uid="{23FDAA2D-A5ED-4A23-8346-9EFC6BBAD188}">
          <x14:formula1>
            <xm:f>datos!$B$2:$B$17</xm:f>
          </x14:formula1>
          <xm:sqref>B7:B23</xm:sqref>
        </x14:dataValidation>
        <x14:dataValidation type="list" allowBlank="1" showInputMessage="1" showErrorMessage="1" xr:uid="{46701179-696A-42B6-B9F2-D8A5B5DB5453}">
          <x14:formula1>
            <xm:f>datos!$D$2:$D$12</xm:f>
          </x14:formula1>
          <xm:sqref>K7:K23</xm:sqref>
        </x14:dataValidation>
        <x14:dataValidation type="list" allowBlank="1" showInputMessage="1" showErrorMessage="1" xr:uid="{6167462F-EC50-4B8C-A576-2065D979C898}">
          <x14:formula1>
            <xm:f>datos!$A$2:$A$12</xm:f>
          </x14:formula1>
          <xm:sqref>C7:C23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DDB-8562-4D1E-971A-152D10882A54}">
  <dimension ref="A1:AQ28"/>
  <sheetViews>
    <sheetView zoomScale="90" zoomScaleNormal="90" workbookViewId="0">
      <selection activeCell="K6" sqref="K6"/>
    </sheetView>
  </sheetViews>
  <sheetFormatPr baseColWidth="10" defaultColWidth="11.42578125" defaultRowHeight="15" x14ac:dyDescent="0.25"/>
  <cols>
    <col min="1" max="1" width="10.28515625" style="161" customWidth="1"/>
    <col min="2" max="2" width="15" style="161" customWidth="1"/>
    <col min="3" max="3" width="15.7109375" style="161" customWidth="1"/>
    <col min="4" max="4" width="19.140625" style="161" customWidth="1"/>
    <col min="5" max="5" width="32.5703125" style="221" customWidth="1"/>
    <col min="6" max="6" width="13.140625" style="161" customWidth="1"/>
    <col min="7" max="8" width="11.42578125" style="161"/>
    <col min="9" max="9" width="12.7109375" style="161" customWidth="1"/>
    <col min="10" max="10" width="17.42578125" style="161" customWidth="1"/>
    <col min="11" max="11" width="14.7109375" style="161" customWidth="1"/>
    <col min="12" max="12" width="12.28515625" style="161" customWidth="1"/>
    <col min="13" max="13" width="10.140625" style="161" customWidth="1"/>
    <col min="14" max="14" width="11.42578125" style="161"/>
    <col min="15" max="15" width="10.85546875" style="161" customWidth="1"/>
    <col min="16" max="19" width="11.42578125" style="161"/>
    <col min="20" max="21" width="13.28515625" style="161" customWidth="1"/>
    <col min="22" max="23" width="11.42578125" style="161"/>
    <col min="24" max="24" width="17.85546875" style="161" customWidth="1"/>
    <col min="25" max="25" width="11.42578125" style="161"/>
    <col min="26" max="27" width="15.5703125" style="161" customWidth="1"/>
    <col min="28" max="36" width="11.42578125" style="161"/>
    <col min="37" max="37" width="19" style="161" customWidth="1"/>
    <col min="38" max="38" width="14" style="161" bestFit="1" customWidth="1"/>
    <col min="39" max="39" width="16.140625" style="161" customWidth="1"/>
    <col min="40" max="40" width="14.42578125" style="161" customWidth="1"/>
    <col min="41" max="41" width="12.42578125" style="161" customWidth="1"/>
    <col min="42" max="43" width="15" style="161" customWidth="1"/>
    <col min="44" max="16384" width="11.42578125" style="161"/>
  </cols>
  <sheetData>
    <row r="1" spans="1:43" ht="36" customHeight="1" thickBot="1" x14ac:dyDescent="0.3">
      <c r="A1" s="408"/>
      <c r="B1" s="408"/>
      <c r="C1" s="409" t="s">
        <v>236</v>
      </c>
      <c r="D1" s="409"/>
      <c r="E1" s="409"/>
      <c r="F1" s="409"/>
      <c r="G1" s="409"/>
      <c r="H1" s="409"/>
      <c r="I1" s="409"/>
      <c r="J1" s="409"/>
      <c r="K1" s="409"/>
      <c r="L1" s="409"/>
      <c r="M1" s="409"/>
      <c r="N1" s="409"/>
      <c r="O1" s="409"/>
      <c r="P1" s="409"/>
      <c r="Q1" s="409"/>
      <c r="R1" s="409"/>
      <c r="S1" s="409"/>
      <c r="T1" s="409"/>
      <c r="U1" s="409"/>
      <c r="V1" s="409"/>
      <c r="W1" s="409"/>
      <c r="X1" s="409"/>
      <c r="Y1" s="409"/>
      <c r="Z1" s="410"/>
      <c r="AA1" s="411"/>
      <c r="AB1" s="411"/>
      <c r="AC1" s="411"/>
      <c r="AD1" s="411"/>
      <c r="AE1" s="411"/>
      <c r="AF1" s="411"/>
      <c r="AG1" s="411"/>
      <c r="AH1" s="411"/>
      <c r="AI1" s="411"/>
      <c r="AJ1" s="411"/>
      <c r="AK1" s="411"/>
      <c r="AL1" s="411"/>
      <c r="AM1" s="411"/>
      <c r="AN1" s="411"/>
      <c r="AO1" s="411"/>
      <c r="AP1" s="412"/>
      <c r="AQ1" s="117"/>
    </row>
    <row r="2" spans="1:43" s="193" customFormat="1" ht="16.5" customHeight="1" thickBot="1" x14ac:dyDescent="0.3">
      <c r="A2" s="291" t="s">
        <v>164</v>
      </c>
      <c r="B2" s="292"/>
      <c r="C2" s="292"/>
      <c r="D2" s="292"/>
      <c r="E2" s="292"/>
      <c r="F2" s="292"/>
      <c r="G2" s="292"/>
      <c r="H2" s="292"/>
      <c r="I2" s="292"/>
      <c r="J2" s="292"/>
      <c r="K2" s="293"/>
      <c r="L2" s="291" t="s">
        <v>165</v>
      </c>
      <c r="M2" s="292"/>
      <c r="N2" s="292"/>
      <c r="O2" s="292"/>
      <c r="P2" s="292"/>
      <c r="Q2" s="293"/>
      <c r="R2" s="413" t="s">
        <v>177</v>
      </c>
      <c r="S2" s="414"/>
      <c r="T2" s="414"/>
      <c r="U2" s="414"/>
      <c r="V2" s="414"/>
      <c r="W2" s="414"/>
      <c r="X2" s="414"/>
      <c r="Y2" s="414"/>
      <c r="Z2" s="414"/>
      <c r="AA2" s="414"/>
      <c r="AB2" s="414"/>
      <c r="AC2" s="414"/>
      <c r="AD2" s="414"/>
      <c r="AE2" s="415"/>
      <c r="AF2" s="295" t="s">
        <v>178</v>
      </c>
      <c r="AG2" s="292"/>
      <c r="AH2" s="292"/>
      <c r="AI2" s="292"/>
      <c r="AJ2" s="292"/>
      <c r="AK2" s="293"/>
      <c r="AL2" s="291" t="s">
        <v>167</v>
      </c>
      <c r="AM2" s="292"/>
      <c r="AN2" s="292"/>
      <c r="AO2" s="292"/>
      <c r="AP2" s="293"/>
      <c r="AQ2" s="401" t="s">
        <v>183</v>
      </c>
    </row>
    <row r="3" spans="1:43" ht="16.5" customHeight="1" x14ac:dyDescent="0.25">
      <c r="A3" s="323" t="s">
        <v>99</v>
      </c>
      <c r="B3" s="297" t="s">
        <v>180</v>
      </c>
      <c r="C3" s="297" t="s">
        <v>181</v>
      </c>
      <c r="D3" s="301" t="s">
        <v>102</v>
      </c>
      <c r="E3" s="297" t="s">
        <v>273</v>
      </c>
      <c r="F3" s="297" t="s">
        <v>234</v>
      </c>
      <c r="G3" s="297" t="s">
        <v>216</v>
      </c>
      <c r="H3" s="297" t="s">
        <v>233</v>
      </c>
      <c r="I3" s="297" t="s">
        <v>195</v>
      </c>
      <c r="J3" s="299" t="s">
        <v>229</v>
      </c>
      <c r="K3" s="321" t="s">
        <v>197</v>
      </c>
      <c r="L3" s="325" t="s">
        <v>113</v>
      </c>
      <c r="M3" s="307" t="s">
        <v>114</v>
      </c>
      <c r="N3" s="307" t="s">
        <v>115</v>
      </c>
      <c r="O3" s="307" t="s">
        <v>143</v>
      </c>
      <c r="P3" s="307" t="s">
        <v>161</v>
      </c>
      <c r="Q3" s="416" t="s">
        <v>130</v>
      </c>
      <c r="R3" s="323" t="s">
        <v>103</v>
      </c>
      <c r="S3" s="159"/>
      <c r="T3" s="297" t="s">
        <v>128</v>
      </c>
      <c r="U3" s="297"/>
      <c r="V3" s="297"/>
      <c r="W3" s="297"/>
      <c r="X3" s="297"/>
      <c r="Y3" s="297"/>
      <c r="Z3" s="297"/>
      <c r="AA3" s="297" t="s">
        <v>188</v>
      </c>
      <c r="AB3" s="301" t="s">
        <v>189</v>
      </c>
      <c r="AC3" s="297" t="s">
        <v>3</v>
      </c>
      <c r="AD3" s="297"/>
      <c r="AE3" s="321"/>
      <c r="AF3" s="403" t="s">
        <v>104</v>
      </c>
      <c r="AG3" s="307" t="s">
        <v>105</v>
      </c>
      <c r="AH3" s="307" t="s">
        <v>106</v>
      </c>
      <c r="AI3" s="301" t="s">
        <v>107</v>
      </c>
      <c r="AJ3" s="307" t="s">
        <v>108</v>
      </c>
      <c r="AK3" s="313" t="s">
        <v>179</v>
      </c>
      <c r="AL3" s="325" t="s">
        <v>110</v>
      </c>
      <c r="AM3" s="297" t="s">
        <v>132</v>
      </c>
      <c r="AN3" s="297" t="s">
        <v>133</v>
      </c>
      <c r="AO3" s="297" t="s">
        <v>134</v>
      </c>
      <c r="AP3" s="321" t="s">
        <v>163</v>
      </c>
      <c r="AQ3" s="402"/>
    </row>
    <row r="4" spans="1:43" ht="84" customHeight="1" thickBot="1" x14ac:dyDescent="0.3">
      <c r="A4" s="324"/>
      <c r="B4" s="298"/>
      <c r="C4" s="298"/>
      <c r="D4" s="302"/>
      <c r="E4" s="298"/>
      <c r="F4" s="298"/>
      <c r="G4" s="298"/>
      <c r="H4" s="298"/>
      <c r="I4" s="298"/>
      <c r="J4" s="300"/>
      <c r="K4" s="322"/>
      <c r="L4" s="326"/>
      <c r="M4" s="308"/>
      <c r="N4" s="308"/>
      <c r="O4" s="308"/>
      <c r="P4" s="308"/>
      <c r="Q4" s="417"/>
      <c r="R4" s="324"/>
      <c r="S4" s="173" t="s">
        <v>144</v>
      </c>
      <c r="T4" s="173" t="s">
        <v>142</v>
      </c>
      <c r="U4" s="173" t="s">
        <v>136</v>
      </c>
      <c r="V4" s="173" t="s">
        <v>141</v>
      </c>
      <c r="W4" s="173" t="s">
        <v>139</v>
      </c>
      <c r="X4" s="157" t="s">
        <v>140</v>
      </c>
      <c r="Y4" s="173" t="s">
        <v>137</v>
      </c>
      <c r="Z4" s="157" t="s">
        <v>138</v>
      </c>
      <c r="AA4" s="298"/>
      <c r="AB4" s="302"/>
      <c r="AC4" s="160" t="s">
        <v>190</v>
      </c>
      <c r="AD4" s="160" t="s">
        <v>191</v>
      </c>
      <c r="AE4" s="174" t="s">
        <v>192</v>
      </c>
      <c r="AF4" s="404"/>
      <c r="AG4" s="308"/>
      <c r="AH4" s="308"/>
      <c r="AI4" s="302"/>
      <c r="AJ4" s="308"/>
      <c r="AK4" s="314"/>
      <c r="AL4" s="326"/>
      <c r="AM4" s="298"/>
      <c r="AN4" s="298"/>
      <c r="AO4" s="298"/>
      <c r="AP4" s="322"/>
      <c r="AQ4" s="402"/>
    </row>
    <row r="5" spans="1:43" ht="44.25" customHeight="1" x14ac:dyDescent="0.25">
      <c r="A5" s="405">
        <v>1</v>
      </c>
      <c r="B5" s="214"/>
      <c r="C5" s="214" t="s">
        <v>261</v>
      </c>
      <c r="D5" s="217" t="str">
        <f>IFERROR(VLOOKUP(B5,datos!B1:C21,2,0),"")</f>
        <v/>
      </c>
      <c r="E5" s="202"/>
      <c r="F5" s="214"/>
      <c r="G5" s="175"/>
      <c r="H5" s="175"/>
      <c r="I5" s="215"/>
      <c r="J5" s="214" t="s">
        <v>228</v>
      </c>
      <c r="K5" s="219" t="s">
        <v>274</v>
      </c>
      <c r="L5" s="149">
        <v>30</v>
      </c>
      <c r="M5" s="166" t="str">
        <f>IFERROR(VLOOKUP(N5,datos!$AC$2:$AE$7,3,0),"")</f>
        <v>Media</v>
      </c>
      <c r="N5" s="147">
        <f>+IF(OR(L5="",L5=0),"",IF(L5&lt;=datos!$AD$3,datos!$AC$3,IF(AND(L5&gt;datos!$AD$3,L5&lt;=datos!$AD$4),datos!$AC$4,IF(AND(L5&gt;datos!$AD$4,L5&lt;=datos!$AD$5),datos!$AC$5,IF(AND(L5&gt;datos!$AD$5,L5&lt;=datos!$AD$6),datos!$AC$6,IF(L5&gt;datos!$AD$7,datos!$AC$7,0))))))</f>
        <v>0.6</v>
      </c>
      <c r="O5" s="168" t="e">
        <f>+HLOOKUP(A5,#REF!,22,0)</f>
        <v>#REF!</v>
      </c>
      <c r="P5" s="147" t="e">
        <f>+IF(O5="","",VLOOKUP(O5,datos!$AC$12:$AD$15,2,0))</f>
        <v>#REF!</v>
      </c>
      <c r="Q5" s="162" t="str">
        <f ca="1">IFERROR(INDIRECT("datos!"&amp;HLOOKUP(O5,calculo_imp,2,FALSE)&amp;VLOOKUP(M5,calculo_prob,2,FALSE)),"")</f>
        <v/>
      </c>
      <c r="R5" s="99">
        <v>1</v>
      </c>
      <c r="S5" s="150"/>
      <c r="T5" s="87"/>
      <c r="U5" s="87"/>
      <c r="V5" s="87"/>
      <c r="W5" s="87"/>
      <c r="X5" s="87"/>
      <c r="Y5" s="87"/>
      <c r="Z5" s="87"/>
      <c r="AA5" s="87"/>
      <c r="AB5" s="155" t="str">
        <f>IF(AC5="","",VLOOKUP(AC5,datos!$AT$6:$AU$9,2,0))</f>
        <v/>
      </c>
      <c r="AC5" s="150"/>
      <c r="AD5" s="150"/>
      <c r="AE5" s="95" t="str">
        <f>IF(AND(AC5="",AD5=""),"",IF(AC5="",0,VLOOKUP(AC5,datos!$AP$3:$AR$7,3,0))+IF(AD5="",0,VLOOKUP(AD5,datos!$AP$3:$AR$7,3,0)))</f>
        <v/>
      </c>
      <c r="AF5" s="106" t="str">
        <f>IF(OR(AG5="",AG5=0),"",IF(AG5&lt;=datos!$AC$3,datos!$AE$3,IF(AG5&lt;=datos!$AC$4,datos!$AE$4,IF(AG5&lt;=datos!$AC$5,datos!$AE$5,IF(AG5&lt;=datos!$AC$6,datos!$AE$6,IF(AG5&lt;=datos!$AC$7,datos!$AE$7,""))))))</f>
        <v/>
      </c>
      <c r="AG5" s="107" t="str">
        <f t="shared" ref="AG5:AG10" si="0">IF(AB5="","",IF(R5=1,IF(AB5="Probabilidad",N5-(N5*AE5),N5),IF(AB5="Probabilidad",AG4-(AG4*AE5),AG4)))</f>
        <v/>
      </c>
      <c r="AH5" s="166" t="str">
        <f>+IF(AI5&lt;=datos!$AD$11,datos!$AC$11,IF(AI5&lt;=datos!$AD$12,datos!$AC$12,IF(AI5&lt;=datos!$AD$13,datos!$AC$13,IF(AI5&lt;=datos!$AD$14,datos!$AC$14,IF(AI5&lt;=datos!$AD$15,datos!$AC$15,"")))))</f>
        <v/>
      </c>
      <c r="AI5" s="107" t="str">
        <f t="shared" ref="AI5:AI10" si="1">IF(AB5="","",IF(R5=1,IF(AB5="Impacto",P5-(P5*AE5),P5),IF(AB5="Impacto",AI4-(AI4*AE5),AI4)))</f>
        <v/>
      </c>
      <c r="AJ5" s="166" t="str">
        <f t="shared" ref="AJ5:AJ21" ca="1" si="2">IFERROR(INDIRECT("datos!"&amp;HLOOKUP(AH5,calculo_imp,2,FALSE)&amp;VLOOKUP(AF5,calculo_prob,2,FALSE)),"")</f>
        <v/>
      </c>
      <c r="AK5" s="91"/>
      <c r="AL5" s="149"/>
      <c r="AM5" s="88"/>
      <c r="AN5" s="88"/>
      <c r="AO5" s="150"/>
      <c r="AP5" s="170"/>
      <c r="AQ5" s="171"/>
    </row>
    <row r="6" spans="1:43" ht="42.75" customHeight="1" thickBot="1" x14ac:dyDescent="0.3">
      <c r="A6" s="406"/>
      <c r="B6" s="213"/>
      <c r="C6" s="213"/>
      <c r="D6" s="218"/>
      <c r="E6" s="204"/>
      <c r="F6" s="213"/>
      <c r="G6" s="223"/>
      <c r="H6" s="223"/>
      <c r="I6" s="216"/>
      <c r="J6" s="222"/>
      <c r="K6" s="220"/>
      <c r="L6" s="145"/>
      <c r="M6" s="167"/>
      <c r="N6" s="141"/>
      <c r="O6" s="169"/>
      <c r="P6" s="140" t="str">
        <f>+IF(O6="","",VLOOKUP(O6,datos!$AC$12:$AD$15,2,0))</f>
        <v/>
      </c>
      <c r="Q6" s="163"/>
      <c r="R6" s="100">
        <v>2</v>
      </c>
      <c r="S6" s="142"/>
      <c r="T6" s="83"/>
      <c r="U6" s="83"/>
      <c r="V6" s="83"/>
      <c r="W6" s="83"/>
      <c r="X6" s="83"/>
      <c r="Y6" s="83"/>
      <c r="Z6" s="83"/>
      <c r="AA6" s="83"/>
      <c r="AB6" s="152" t="str">
        <f>IF(AC6="","",VLOOKUP(AC6,datos!$AT$6:$AU$9,2,0))</f>
        <v/>
      </c>
      <c r="AC6" s="143"/>
      <c r="AD6" s="143"/>
      <c r="AE6" s="96" t="str">
        <f>IF(AND(AC6="",AD6=""),"",IF(AC6="",0,VLOOKUP(AC6,datos!$AP$3:$AR$7,3,0))+IF(AD6="",0,VLOOKUP(AD6,datos!$AP$3:$AR$7,3,0)))</f>
        <v/>
      </c>
      <c r="AF6" s="108" t="str">
        <f>IF(OR(AG6="",AG6=0),"",IF(AG6&lt;=datos!$AC$3,datos!$AE$3,IF(AG6&lt;=datos!$AC$4,datos!$AE$4,IF(AG6&lt;=datos!$AC$5,datos!$AE$5,IF(AG6&lt;=datos!$AC$6,datos!$AE$6,IF(AG6&lt;=datos!$AC$7,datos!$AE$7,""))))))</f>
        <v/>
      </c>
      <c r="AG6" s="109" t="str">
        <f t="shared" si="0"/>
        <v/>
      </c>
      <c r="AH6" s="167" t="str">
        <f>+IF(AI6&lt;=datos!$AD$11,datos!$AC$11,IF(AI6&lt;=datos!$AD$12,datos!$AC$12,IF(AI6&lt;=datos!$AD$13,datos!$AC$13,IF(AI6&lt;=datos!$AD$14,datos!$AC$14,IF(AI6&lt;=datos!$AD$15,datos!$AC$15,"")))))</f>
        <v/>
      </c>
      <c r="AI6" s="109" t="str">
        <f t="shared" si="1"/>
        <v/>
      </c>
      <c r="AJ6" s="167" t="str">
        <f t="shared" ca="1" si="2"/>
        <v/>
      </c>
      <c r="AK6" s="92"/>
      <c r="AL6" s="145"/>
      <c r="AM6" s="84"/>
      <c r="AN6" s="84"/>
      <c r="AO6" s="143"/>
      <c r="AP6" s="164"/>
      <c r="AQ6" s="165"/>
    </row>
    <row r="7" spans="1:43" ht="30" customHeight="1" thickBot="1" x14ac:dyDescent="0.3">
      <c r="A7" s="397">
        <v>2</v>
      </c>
      <c r="B7" s="369"/>
      <c r="C7" s="369"/>
      <c r="D7" s="407" t="str">
        <f>IFERROR(VLOOKUP(B7,datos!B6:C26,2,0),"")</f>
        <v/>
      </c>
      <c r="E7" s="205"/>
      <c r="F7" s="369"/>
      <c r="G7" s="428"/>
      <c r="H7" s="428"/>
      <c r="I7" s="429"/>
      <c r="J7" s="430"/>
      <c r="K7" s="362"/>
      <c r="L7" s="431"/>
      <c r="M7" s="420" t="str">
        <f>IFERROR(VLOOKUP(N7,datos!$AC$2:$AE$7,3,0),"")</f>
        <v/>
      </c>
      <c r="N7" s="330" t="str">
        <f>+IF(OR(L7="",L7=0),"",IF(L7&lt;=datos!$AD$3,datos!$AC$3,IF(AND(L7&gt;datos!$AD$3,L7&lt;=datos!$AD$4),datos!$AC$4,IF(AND(L7&gt;datos!$AD$4,L7&lt;=datos!$AD$5),datos!$AC$5,IF(AND(L7&gt;datos!$AD$5,L7&lt;=datos!$AD$6),datos!$AC$6,IF(L7&gt;datos!$AD$7,datos!$AC$7,0))))))</f>
        <v/>
      </c>
      <c r="O7" s="422" t="e">
        <f>+HLOOKUP(A7,#REF!,22,0)</f>
        <v>#REF!</v>
      </c>
      <c r="P7" s="330" t="e">
        <f>+IF(O7="","",VLOOKUP(O7,datos!$AC$12:$AD$15,2,0))</f>
        <v>#REF!</v>
      </c>
      <c r="Q7" s="424" t="str">
        <f ca="1">IFERROR(INDIRECT("datos!"&amp;HLOOKUP(O7,calculo_imp,2,FALSE)&amp;VLOOKUP(M7,calculo_prob,2,FALSE)),"")</f>
        <v/>
      </c>
      <c r="R7" s="99">
        <v>1</v>
      </c>
      <c r="S7" s="150"/>
      <c r="T7" s="135"/>
      <c r="U7" s="135"/>
      <c r="V7" s="135"/>
      <c r="W7" s="135"/>
      <c r="X7" s="135"/>
      <c r="Y7" s="135"/>
      <c r="Z7" s="87"/>
      <c r="AA7" s="87"/>
      <c r="AB7" s="155" t="str">
        <f>IF(AC7="","",VLOOKUP(AC7,datos!$AT$6:$AU$9,2,0))</f>
        <v/>
      </c>
      <c r="AC7" s="150"/>
      <c r="AD7" s="150"/>
      <c r="AE7" s="95" t="str">
        <f>IF(AND(AC7="",AD7=""),"",IF(AC7="",0,VLOOKUP(AC7,datos!$AP$3:$AR$7,3,0))+IF(AD7="",0,VLOOKUP(AD7,datos!$AP$3:$AR$7,3,0)))</f>
        <v/>
      </c>
      <c r="AF7" s="106" t="str">
        <f>IF(OR(AG7="",AG7=0),"",IF(AG7&lt;=datos!$AC$3,datos!$AE$3,IF(AG7&lt;=datos!$AC$4,datos!$AE$4,IF(AG7&lt;=datos!$AC$5,datos!$AE$5,IF(AG7&lt;=datos!$AC$6,datos!$AE$6,IF(AG7&lt;=datos!$AC$7,datos!$AE$7,""))))))</f>
        <v/>
      </c>
      <c r="AG7" s="107" t="str">
        <f>IF(AB7="","",IF(R7=1,IF(AB7="Probabilidad",N7-(N7*AE7),N7),IF(AB7="Probabilidad",#REF!-(#REF!*AE7),#REF!)))</f>
        <v/>
      </c>
      <c r="AH7" s="166" t="str">
        <f>+IF(AI7&lt;=datos!$AD$11,datos!$AC$11,IF(AI7&lt;=datos!$AD$12,datos!$AC$12,IF(AI7&lt;=datos!$AD$13,datos!$AC$13,IF(AI7&lt;=datos!$AD$14,datos!$AC$14,IF(AI7&lt;=datos!$AD$15,datos!$AC$15,"")))))</f>
        <v/>
      </c>
      <c r="AI7" s="107" t="str">
        <f>IF(AB7="","",IF(R7=1,IF(AB7="Impacto",P7-(P7*AE7),P7),IF(AB7="Impacto",#REF!-(#REF!*AE7),#REF!)))</f>
        <v/>
      </c>
      <c r="AJ7" s="166" t="str">
        <f t="shared" ca="1" si="2"/>
        <v/>
      </c>
      <c r="AK7" s="91"/>
      <c r="AL7" s="149"/>
      <c r="AM7" s="88"/>
      <c r="AN7" s="88"/>
      <c r="AO7" s="150"/>
      <c r="AP7" s="426"/>
      <c r="AQ7" s="418"/>
    </row>
    <row r="8" spans="1:43" ht="27" customHeight="1" thickBot="1" x14ac:dyDescent="0.3">
      <c r="A8" s="340"/>
      <c r="B8" s="334"/>
      <c r="C8" s="334"/>
      <c r="D8" s="346"/>
      <c r="E8" s="203"/>
      <c r="F8" s="334"/>
      <c r="G8" s="428"/>
      <c r="H8" s="428"/>
      <c r="I8" s="343"/>
      <c r="J8" s="430"/>
      <c r="K8" s="363"/>
      <c r="L8" s="366"/>
      <c r="M8" s="421"/>
      <c r="N8" s="331"/>
      <c r="O8" s="423"/>
      <c r="P8" s="331" t="e">
        <f>IF(OR(#REF!=datos!$AB$10,#REF!=datos!$AB$16),"",VLOOKUP(#REF!,datos!$AA$10:$AC$21,3,0))</f>
        <v>#REF!</v>
      </c>
      <c r="Q8" s="425"/>
      <c r="R8" s="100">
        <v>2</v>
      </c>
      <c r="S8" s="143"/>
      <c r="T8" s="135"/>
      <c r="U8" s="135"/>
      <c r="V8" s="135"/>
      <c r="W8" s="135"/>
      <c r="X8" s="135"/>
      <c r="Y8" s="135"/>
      <c r="Z8" s="83"/>
      <c r="AA8" s="87"/>
      <c r="AB8" s="152" t="str">
        <f>IF(AC8="","",VLOOKUP(AC8,datos!$AT$6:$AU$9,2,0))</f>
        <v/>
      </c>
      <c r="AC8" s="143"/>
      <c r="AD8" s="143"/>
      <c r="AE8" s="96" t="str">
        <f>IF(AND(AC8="",AD8=""),"",IF(AC8="",0,VLOOKUP(AC8,datos!$AP$3:$AR$7,3,0))+IF(AD8="",0,VLOOKUP(AD8,datos!$AP$3:$AR$7,3,0)))</f>
        <v/>
      </c>
      <c r="AF8" s="108" t="str">
        <f>IF(OR(AG8="",AG8=0),"",IF(AG8&lt;=datos!$AC$3,datos!$AE$3,IF(AG8&lt;=datos!$AC$4,datos!$AE$4,IF(AG8&lt;=datos!$AC$5,datos!$AE$5,IF(AG8&lt;=datos!$AC$6,datos!$AE$6,IF(AG8&lt;=datos!$AC$7,datos!$AE$7,""))))))</f>
        <v/>
      </c>
      <c r="AG8" s="109" t="str">
        <f t="shared" si="0"/>
        <v/>
      </c>
      <c r="AH8" s="167" t="str">
        <f>+IF(AI8&lt;=datos!$AD$11,datos!$AC$11,IF(AI8&lt;=datos!$AD$12,datos!$AC$12,IF(AI8&lt;=datos!$AD$13,datos!$AC$13,IF(AI8&lt;=datos!$AD$14,datos!$AC$14,IF(AI8&lt;=datos!$AD$15,datos!$AC$15,"")))))</f>
        <v/>
      </c>
      <c r="AI8" s="109" t="str">
        <f t="shared" si="1"/>
        <v/>
      </c>
      <c r="AJ8" s="167" t="str">
        <f t="shared" ca="1" si="2"/>
        <v/>
      </c>
      <c r="AK8" s="92"/>
      <c r="AL8" s="145"/>
      <c r="AM8" s="84"/>
      <c r="AN8" s="84"/>
      <c r="AO8" s="143"/>
      <c r="AP8" s="427"/>
      <c r="AQ8" s="419"/>
    </row>
    <row r="9" spans="1:43" ht="31.5" customHeight="1" thickBot="1" x14ac:dyDescent="0.3">
      <c r="A9" s="340"/>
      <c r="B9" s="334"/>
      <c r="C9" s="334"/>
      <c r="D9" s="346"/>
      <c r="E9" s="203"/>
      <c r="F9" s="334"/>
      <c r="G9" s="428"/>
      <c r="H9" s="428"/>
      <c r="I9" s="343"/>
      <c r="J9" s="430"/>
      <c r="K9" s="363"/>
      <c r="L9" s="366"/>
      <c r="M9" s="421"/>
      <c r="N9" s="331"/>
      <c r="O9" s="423"/>
      <c r="P9" s="331" t="e">
        <f>IF(OR(#REF!=datos!$AB$10,#REF!=datos!$AB$16),"",VLOOKUP(#REF!,datos!$AA$10:$AC$21,3,0))</f>
        <v>#REF!</v>
      </c>
      <c r="Q9" s="425"/>
      <c r="R9" s="100">
        <v>3</v>
      </c>
      <c r="S9" s="143"/>
      <c r="T9" s="135"/>
      <c r="U9" s="135"/>
      <c r="V9" s="135"/>
      <c r="W9" s="135"/>
      <c r="X9" s="135"/>
      <c r="Y9" s="135"/>
      <c r="Z9" s="83"/>
      <c r="AA9" s="87"/>
      <c r="AB9" s="152" t="str">
        <f>IF(AC9="","",VLOOKUP(AC9,datos!$AT$6:$AU$9,2,0))</f>
        <v/>
      </c>
      <c r="AC9" s="143"/>
      <c r="AD9" s="143"/>
      <c r="AE9" s="96" t="str">
        <f>IF(AND(AC9="",AD9=""),"",IF(AC9="",0,VLOOKUP(AC9,datos!$AP$3:$AR$7,3,0))+IF(AD9="",0,VLOOKUP(AD9,datos!$AP$3:$AR$7,3,0)))</f>
        <v/>
      </c>
      <c r="AF9" s="108" t="str">
        <f>IF(OR(AG9="",AG9=0),"",IF(AG9&lt;=datos!$AC$3,datos!$AE$3,IF(AG9&lt;=datos!$AC$4,datos!$AE$4,IF(AG9&lt;=datos!$AC$5,datos!$AE$5,IF(AG9&lt;=datos!$AC$6,datos!$AE$6,IF(AG9&lt;=datos!$AC$7,datos!$AE$7,""))))))</f>
        <v/>
      </c>
      <c r="AG9" s="109" t="str">
        <f t="shared" si="0"/>
        <v/>
      </c>
      <c r="AH9" s="167" t="str">
        <f>+IF(AI9&lt;=datos!$AD$11,datos!$AC$11,IF(AI9&lt;=datos!$AD$12,datos!$AC$12,IF(AI9&lt;=datos!$AD$13,datos!$AC$13,IF(AI9&lt;=datos!$AD$14,datos!$AC$14,IF(AI9&lt;=datos!$AD$15,datos!$AC$15,"")))))</f>
        <v/>
      </c>
      <c r="AI9" s="109" t="str">
        <f t="shared" si="1"/>
        <v/>
      </c>
      <c r="AJ9" s="167" t="str">
        <f t="shared" ca="1" si="2"/>
        <v/>
      </c>
      <c r="AK9" s="92"/>
      <c r="AL9" s="145"/>
      <c r="AM9" s="84"/>
      <c r="AN9" s="84"/>
      <c r="AO9" s="143"/>
      <c r="AP9" s="427"/>
      <c r="AQ9" s="419"/>
    </row>
    <row r="10" spans="1:43" ht="36.75" customHeight="1" thickBot="1" x14ac:dyDescent="0.3">
      <c r="A10" s="340"/>
      <c r="B10" s="334"/>
      <c r="C10" s="334"/>
      <c r="D10" s="346"/>
      <c r="E10" s="203"/>
      <c r="F10" s="334"/>
      <c r="G10" s="428"/>
      <c r="H10" s="428"/>
      <c r="I10" s="343"/>
      <c r="J10" s="430"/>
      <c r="K10" s="363"/>
      <c r="L10" s="366"/>
      <c r="M10" s="421"/>
      <c r="N10" s="331"/>
      <c r="O10" s="423"/>
      <c r="P10" s="331" t="e">
        <f>IF(OR(#REF!=datos!$AB$10,#REF!=datos!$AB$16),"",VLOOKUP(#REF!,datos!$AA$10:$AC$21,3,0))</f>
        <v>#REF!</v>
      </c>
      <c r="Q10" s="425"/>
      <c r="R10" s="100">
        <v>4</v>
      </c>
      <c r="S10" s="143"/>
      <c r="T10" s="135"/>
      <c r="U10" s="135"/>
      <c r="V10" s="135"/>
      <c r="W10" s="135"/>
      <c r="X10" s="135"/>
      <c r="Y10" s="135"/>
      <c r="Z10" s="83"/>
      <c r="AA10" s="87"/>
      <c r="AB10" s="152" t="str">
        <f>IF(AC10="","",VLOOKUP(AC10,datos!$AT$6:$AU$9,2,0))</f>
        <v/>
      </c>
      <c r="AC10" s="143"/>
      <c r="AD10" s="143"/>
      <c r="AE10" s="96" t="str">
        <f>IF(AND(AC10="",AD10=""),"",IF(AC10="",0,VLOOKUP(AC10,datos!$AP$3:$AR$7,3,0))+IF(AD10="",0,VLOOKUP(AD10,datos!$AP$3:$AR$7,3,0)))</f>
        <v/>
      </c>
      <c r="AF10" s="108" t="str">
        <f>IF(OR(AG10="",AG10=0),"",IF(AG10&lt;=datos!$AC$3,datos!$AE$3,IF(AG10&lt;=datos!$AC$4,datos!$AE$4,IF(AG10&lt;=datos!$AC$5,datos!$AE$5,IF(AG10&lt;=datos!$AC$6,datos!$AE$6,IF(AG10&lt;=datos!$AC$7,datos!$AE$7,""))))))</f>
        <v/>
      </c>
      <c r="AG10" s="109" t="str">
        <f t="shared" si="0"/>
        <v/>
      </c>
      <c r="AH10" s="167" t="str">
        <f>+IF(AI10&lt;=datos!$AD$11,datos!$AC$11,IF(AI10&lt;=datos!$AD$12,datos!$AC$12,IF(AI10&lt;=datos!$AD$13,datos!$AC$13,IF(AI10&lt;=datos!$AD$14,datos!$AC$14,IF(AI10&lt;=datos!$AD$15,datos!$AC$15,"")))))</f>
        <v/>
      </c>
      <c r="AI10" s="109" t="str">
        <f t="shared" si="1"/>
        <v/>
      </c>
      <c r="AJ10" s="167" t="str">
        <f t="shared" ca="1" si="2"/>
        <v/>
      </c>
      <c r="AK10" s="92"/>
      <c r="AL10" s="145"/>
      <c r="AM10" s="84"/>
      <c r="AN10" s="84"/>
      <c r="AO10" s="143"/>
      <c r="AP10" s="427"/>
      <c r="AQ10" s="419"/>
    </row>
    <row r="11" spans="1:43" ht="82.5" customHeight="1" thickBot="1" x14ac:dyDescent="0.3">
      <c r="A11" s="158">
        <v>3</v>
      </c>
      <c r="B11" s="150"/>
      <c r="C11" s="150"/>
      <c r="D11" s="155" t="str">
        <f>IFERROR(VLOOKUP(B11,datos!B11:C31,2,0),"")</f>
        <v/>
      </c>
      <c r="E11" s="202"/>
      <c r="F11" s="150"/>
      <c r="G11" s="136"/>
      <c r="H11" s="150"/>
      <c r="I11" s="154"/>
      <c r="J11" s="172"/>
      <c r="K11" s="148"/>
      <c r="L11" s="149"/>
      <c r="M11" s="166" t="str">
        <f>IFERROR(VLOOKUP(N11,datos!$AC$2:$AE$7,3,0),"")</f>
        <v/>
      </c>
      <c r="N11" s="147" t="str">
        <f>+IF(OR(L11="",L11=0),"",IF(L11&lt;=datos!$AD$3,datos!$AC$3,IF(AND(L11&gt;datos!$AD$3,L11&lt;=datos!$AD$4),datos!$AC$4,IF(AND(L11&gt;datos!$AD$4,L11&lt;=datos!$AD$5),datos!$AC$5,IF(AND(L11&gt;datos!$AD$5,L11&lt;=datos!$AD$6),datos!$AC$6,IF(L11&gt;datos!$AD$7,datos!$AC$7,0))))))</f>
        <v/>
      </c>
      <c r="O11" s="168" t="e">
        <f>+HLOOKUP(A11,#REF!,22,0)</f>
        <v>#REF!</v>
      </c>
      <c r="P11" s="147" t="e">
        <f>+IF(O11="","",VLOOKUP(O11,datos!$AC$12:$AD$15,2,0))</f>
        <v>#REF!</v>
      </c>
      <c r="Q11" s="162" t="str">
        <f ca="1">IFERROR(INDIRECT("datos!"&amp;HLOOKUP(O11,calculo_imp,2,FALSE)&amp;VLOOKUP(M11,calculo_prob,2,FALSE)),"")</f>
        <v/>
      </c>
      <c r="R11" s="99">
        <v>1</v>
      </c>
      <c r="S11" s="150"/>
      <c r="T11" s="87"/>
      <c r="U11" s="87"/>
      <c r="V11" s="87"/>
      <c r="W11" s="87"/>
      <c r="X11" s="87"/>
      <c r="Y11" s="87"/>
      <c r="Z11" s="87"/>
      <c r="AA11" s="87"/>
      <c r="AB11" s="155" t="str">
        <f>IF(AC11="","",VLOOKUP(AC11,datos!$AT$6:$AU$9,2,0))</f>
        <v/>
      </c>
      <c r="AC11" s="150"/>
      <c r="AD11" s="150"/>
      <c r="AE11" s="95" t="str">
        <f>IF(AND(AC11="",AD11=""),"",IF(AC11="",0,VLOOKUP(AC11,datos!$AP$3:$AR$7,3,0))+IF(AD11="",0,VLOOKUP(AD11,datos!$AP$3:$AR$7,3,0)))</f>
        <v/>
      </c>
      <c r="AF11" s="106" t="str">
        <f>IF(OR(AG11="",AG11=0),"",IF(AG11&lt;=datos!$AC$3,datos!$AE$3,IF(AG11&lt;=datos!$AC$4,datos!$AE$4,IF(AG11&lt;=datos!$AC$5,datos!$AE$5,IF(AG11&lt;=datos!$AC$6,datos!$AE$6,IF(AG11&lt;=datos!$AC$7,datos!$AE$7,""))))))</f>
        <v/>
      </c>
      <c r="AG11" s="107" t="str">
        <f>IF(AB11="","",IF(R11=1,IF(AB11="Probabilidad",N11-(N11*AE11),N11),IF(AB11="Probabilidad",#REF!-(#REF!*AE11),#REF!)))</f>
        <v/>
      </c>
      <c r="AH11" s="166" t="str">
        <f>+IF(AI11&lt;=datos!$AD$11,datos!$AC$11,IF(AI11&lt;=datos!$AD$12,datos!$AC$12,IF(AI11&lt;=datos!$AD$13,datos!$AC$13,IF(AI11&lt;=datos!$AD$14,datos!$AC$14,IF(AI11&lt;=datos!$AD$15,datos!$AC$15,"")))))</f>
        <v/>
      </c>
      <c r="AI11" s="107" t="str">
        <f>IF(AB11="","",IF(R11=1,IF(AB11="Impacto",P11-(P11*AE11),P11),IF(AB11="Impacto",#REF!-(#REF!*AE11),#REF!)))</f>
        <v/>
      </c>
      <c r="AJ11" s="166" t="str">
        <f t="shared" ca="1" si="2"/>
        <v/>
      </c>
      <c r="AK11" s="91"/>
      <c r="AL11" s="149"/>
      <c r="AM11" s="88"/>
      <c r="AN11" s="88"/>
      <c r="AO11" s="150"/>
      <c r="AP11" s="170"/>
      <c r="AQ11" s="171"/>
    </row>
    <row r="12" spans="1:43" x14ac:dyDescent="0.25">
      <c r="A12" s="339">
        <v>4</v>
      </c>
      <c r="B12" s="333"/>
      <c r="C12" s="333"/>
      <c r="D12" s="345" t="str">
        <f>IFERROR(VLOOKUP(B12,datos!B12:C36,2,0),"")</f>
        <v/>
      </c>
      <c r="E12" s="202"/>
      <c r="F12" s="333"/>
      <c r="G12" s="333"/>
      <c r="H12" s="333"/>
      <c r="I12" s="333"/>
      <c r="J12" s="437"/>
      <c r="K12" s="391"/>
      <c r="L12" s="431"/>
      <c r="M12" s="420" t="str">
        <f>IFERROR(VLOOKUP(N12,datos!$AC$2:$AE$7,3,0),"")</f>
        <v/>
      </c>
      <c r="N12" s="330" t="str">
        <f>+IF(OR(L12="",L12=0),"",IF(L12&lt;=datos!$AD$3,datos!$AC$3,IF(AND(L12&gt;datos!$AD$3,L12&lt;=datos!$AD$4),datos!$AC$4,IF(AND(L12&gt;datos!$AD$4,L12&lt;=datos!$AD$5),datos!$AC$5,IF(AND(L12&gt;datos!$AD$5,L12&lt;=datos!$AD$6),datos!$AC$6,IF(L12&gt;datos!$AD$7,datos!$AC$7,0))))))</f>
        <v/>
      </c>
      <c r="O12" s="422" t="e">
        <f>+HLOOKUP(A12,#REF!,22,0)</f>
        <v>#REF!</v>
      </c>
      <c r="P12" s="330" t="e">
        <f>+IF(O12="","",VLOOKUP(O12,datos!$AC$12:$AD$15,2,0))</f>
        <v>#REF!</v>
      </c>
      <c r="Q12" s="424" t="str">
        <f ca="1">IFERROR(INDIRECT("datos!"&amp;HLOOKUP(O12,calculo_imp,2,FALSE)&amp;VLOOKUP(M12,calculo_prob,2,FALSE)),"")</f>
        <v/>
      </c>
      <c r="R12" s="99">
        <v>1</v>
      </c>
      <c r="S12" s="150"/>
      <c r="T12" s="87"/>
      <c r="U12" s="87"/>
      <c r="V12" s="87"/>
      <c r="W12" s="87"/>
      <c r="X12" s="87"/>
      <c r="Y12" s="87"/>
      <c r="Z12" s="87"/>
      <c r="AA12" s="87"/>
      <c r="AB12" s="155" t="str">
        <f>IF(AC12="","",VLOOKUP(AC12,datos!$AT$6:$AU$9,2,0))</f>
        <v/>
      </c>
      <c r="AC12" s="150"/>
      <c r="AD12" s="150"/>
      <c r="AE12" s="95" t="str">
        <f>IF(AND(AC12="",AD12=""),"",IF(AC12="",0,VLOOKUP(AC12,datos!$AP$3:$AR$7,3,0))+IF(AD12="",0,VLOOKUP(AD12,datos!$AP$3:$AR$7,3,0)))</f>
        <v/>
      </c>
      <c r="AF12" s="106" t="str">
        <f>IF(OR(AG12="",AG12=0),"",IF(AG12&lt;=datos!$AC$3,datos!$AE$3,IF(AG12&lt;=datos!$AC$4,datos!$AE$4,IF(AG12&lt;=datos!$AC$5,datos!$AE$5,IF(AG12&lt;=datos!$AC$6,datos!$AE$6,IF(AG12&lt;=datos!$AC$7,datos!$AE$7,""))))))</f>
        <v/>
      </c>
      <c r="AG12" s="107" t="str">
        <f>IF(AB12="","",IF(R12=1,IF(AB12="Probabilidad",N12-(N12*AE12),N12),IF(AB12="Probabilidad",#REF!-(#REF!*AE12),#REF!)))</f>
        <v/>
      </c>
      <c r="AH12" s="166" t="str">
        <f>+IF(AI12&lt;=datos!$AD$11,datos!$AC$11,IF(AI12&lt;=datos!$AD$12,datos!$AC$12,IF(AI12&lt;=datos!$AD$13,datos!$AC$13,IF(AI12&lt;=datos!$AD$14,datos!$AC$14,IF(AI12&lt;=datos!$AD$15,datos!$AC$15,"")))))</f>
        <v/>
      </c>
      <c r="AI12" s="107" t="str">
        <f>IF(AB12="","",IF(R12=1,IF(AB12="Impacto",P12-(P12*AE12),P12),IF(AB12="Impacto",#REF!-(#REF!*AE12),#REF!)))</f>
        <v/>
      </c>
      <c r="AJ12" s="166" t="str">
        <f t="shared" ca="1" si="2"/>
        <v/>
      </c>
      <c r="AK12" s="91"/>
      <c r="AL12" s="149"/>
      <c r="AM12" s="88"/>
      <c r="AN12" s="88"/>
      <c r="AO12" s="150"/>
      <c r="AP12" s="426"/>
      <c r="AQ12" s="418"/>
    </row>
    <row r="13" spans="1:43" x14ac:dyDescent="0.25">
      <c r="A13" s="340"/>
      <c r="B13" s="334"/>
      <c r="C13" s="334"/>
      <c r="D13" s="346"/>
      <c r="E13" s="203"/>
      <c r="F13" s="334"/>
      <c r="G13" s="334"/>
      <c r="H13" s="334"/>
      <c r="I13" s="334"/>
      <c r="J13" s="430"/>
      <c r="K13" s="363"/>
      <c r="L13" s="366"/>
      <c r="M13" s="421"/>
      <c r="N13" s="331"/>
      <c r="O13" s="423"/>
      <c r="P13" s="331" t="e">
        <f>IF(OR(#REF!=datos!$AB$10,#REF!=datos!$AB$16),"",VLOOKUP(#REF!,datos!$AA$10:$AC$21,3,0))</f>
        <v>#REF!</v>
      </c>
      <c r="Q13" s="425"/>
      <c r="R13" s="100">
        <v>2</v>
      </c>
      <c r="S13" s="143"/>
      <c r="T13" s="83"/>
      <c r="U13" s="83"/>
      <c r="V13" s="83"/>
      <c r="W13" s="83"/>
      <c r="X13" s="83"/>
      <c r="Y13" s="83"/>
      <c r="Z13" s="83"/>
      <c r="AA13" s="83"/>
      <c r="AB13" s="152" t="str">
        <f>IF(AC13="","",VLOOKUP(AC13,datos!$AT$6:$AU$9,2,0))</f>
        <v/>
      </c>
      <c r="AC13" s="143"/>
      <c r="AD13" s="143"/>
      <c r="AE13" s="96" t="str">
        <f>IF(AND(AC13="",AD13=""),"",IF(AC13="",0,VLOOKUP(AC13,datos!$AP$3:$AR$7,3,0))+IF(AD13="",0,VLOOKUP(AD13,datos!$AP$3:$AR$7,3,0)))</f>
        <v/>
      </c>
      <c r="AF13" s="108" t="str">
        <f>IF(OR(AG13="",AG13=0),"",IF(AG13&lt;=datos!$AC$3,datos!$AE$3,IF(AG13&lt;=datos!$AC$4,datos!$AE$4,IF(AG13&lt;=datos!$AC$5,datos!$AE$5,IF(AG13&lt;=datos!$AC$6,datos!$AE$6,IF(AG13&lt;=datos!$AC$7,datos!$AE$7,""))))))</f>
        <v/>
      </c>
      <c r="AG13" s="109" t="str">
        <f t="shared" ref="AG13:AG21" si="3">IF(AB13="","",IF(R13=1,IF(AB13="Probabilidad",N13-(N13*AE13),N13),IF(AB13="Probabilidad",AG12-(AG12*AE13),AG12)))</f>
        <v/>
      </c>
      <c r="AH13" s="167" t="str">
        <f>+IF(AI13&lt;=datos!$AD$11,datos!$AC$11,IF(AI13&lt;=datos!$AD$12,datos!$AC$12,IF(AI13&lt;=datos!$AD$13,datos!$AC$13,IF(AI13&lt;=datos!$AD$14,datos!$AC$14,IF(AI13&lt;=datos!$AD$15,datos!$AC$15,"")))))</f>
        <v/>
      </c>
      <c r="AI13" s="109" t="str">
        <f t="shared" ref="AI13:AI21" si="4">IF(AB13="","",IF(R13=1,IF(AB13="Impacto",P13-(P13*AE13),P13),IF(AB13="Impacto",AI12-(AI12*AE13),AI12)))</f>
        <v/>
      </c>
      <c r="AJ13" s="167" t="str">
        <f t="shared" ca="1" si="2"/>
        <v/>
      </c>
      <c r="AK13" s="92"/>
      <c r="AL13" s="145"/>
      <c r="AM13" s="84"/>
      <c r="AN13" s="84"/>
      <c r="AO13" s="143"/>
      <c r="AP13" s="427"/>
      <c r="AQ13" s="419"/>
    </row>
    <row r="14" spans="1:43" x14ac:dyDescent="0.25">
      <c r="A14" s="340"/>
      <c r="B14" s="334"/>
      <c r="C14" s="334"/>
      <c r="D14" s="346"/>
      <c r="E14" s="203"/>
      <c r="F14" s="334"/>
      <c r="G14" s="334"/>
      <c r="H14" s="334"/>
      <c r="I14" s="334"/>
      <c r="J14" s="430"/>
      <c r="K14" s="363"/>
      <c r="L14" s="366"/>
      <c r="M14" s="421"/>
      <c r="N14" s="331"/>
      <c r="O14" s="423"/>
      <c r="P14" s="331" t="e">
        <f>IF(OR(#REF!=datos!$AB$10,#REF!=datos!$AB$16),"",VLOOKUP(#REF!,datos!$AA$10:$AC$21,3,0))</f>
        <v>#REF!</v>
      </c>
      <c r="Q14" s="425"/>
      <c r="R14" s="100">
        <v>3</v>
      </c>
      <c r="S14" s="101"/>
      <c r="T14" s="83"/>
      <c r="U14" s="83"/>
      <c r="V14" s="83"/>
      <c r="W14" s="83"/>
      <c r="X14" s="83"/>
      <c r="Y14" s="83"/>
      <c r="Z14" s="83"/>
      <c r="AA14" s="83"/>
      <c r="AB14" s="152" t="str">
        <f>IF(AC14="","",VLOOKUP(AC14,datos!$AT$6:$AU$9,2,0))</f>
        <v/>
      </c>
      <c r="AC14" s="143"/>
      <c r="AD14" s="143"/>
      <c r="AE14" s="96" t="str">
        <f>IF(AND(AC14="",AD14=""),"",IF(AC14="",0,VLOOKUP(AC14,datos!$AP$3:$AR$7,3,0))+IF(AD14="",0,VLOOKUP(AD14,datos!$AP$3:$AR$7,3,0)))</f>
        <v/>
      </c>
      <c r="AF14" s="108" t="str">
        <f>IF(OR(AG14="",AG14=0),"",IF(AG14&lt;=datos!$AC$3,datos!$AE$3,IF(AG14&lt;=datos!$AC$4,datos!$AE$4,IF(AG14&lt;=datos!$AC$5,datos!$AE$5,IF(AG14&lt;=datos!$AC$6,datos!$AE$6,IF(AG14&lt;=datos!$AC$7,datos!$AE$7,""))))))</f>
        <v/>
      </c>
      <c r="AG14" s="109" t="str">
        <f t="shared" si="3"/>
        <v/>
      </c>
      <c r="AH14" s="167" t="str">
        <f>+IF(AI14&lt;=datos!$AD$11,datos!$AC$11,IF(AI14&lt;=datos!$AD$12,datos!$AC$12,IF(AI14&lt;=datos!$AD$13,datos!$AC$13,IF(AI14&lt;=datos!$AD$14,datos!$AC$14,IF(AI14&lt;=datos!$AD$15,datos!$AC$15,"")))))</f>
        <v/>
      </c>
      <c r="AI14" s="109" t="str">
        <f t="shared" si="4"/>
        <v/>
      </c>
      <c r="AJ14" s="167" t="str">
        <f t="shared" ca="1" si="2"/>
        <v/>
      </c>
      <c r="AK14" s="92"/>
      <c r="AL14" s="145"/>
      <c r="AM14" s="84"/>
      <c r="AN14" s="84"/>
      <c r="AO14" s="143"/>
      <c r="AP14" s="427"/>
      <c r="AQ14" s="419"/>
    </row>
    <row r="15" spans="1:43" x14ac:dyDescent="0.25">
      <c r="A15" s="340"/>
      <c r="B15" s="334"/>
      <c r="C15" s="334"/>
      <c r="D15" s="346"/>
      <c r="E15" s="203"/>
      <c r="F15" s="334"/>
      <c r="G15" s="334"/>
      <c r="H15" s="334"/>
      <c r="I15" s="334"/>
      <c r="J15" s="430"/>
      <c r="K15" s="363"/>
      <c r="L15" s="366"/>
      <c r="M15" s="421"/>
      <c r="N15" s="331"/>
      <c r="O15" s="423"/>
      <c r="P15" s="331" t="e">
        <f>IF(OR(#REF!=datos!$AB$10,#REF!=datos!$AB$16),"",VLOOKUP(#REF!,datos!$AA$10:$AC$21,3,0))</f>
        <v>#REF!</v>
      </c>
      <c r="Q15" s="425"/>
      <c r="R15" s="100">
        <v>4</v>
      </c>
      <c r="S15" s="101"/>
      <c r="T15" s="83"/>
      <c r="U15" s="83"/>
      <c r="V15" s="83"/>
      <c r="W15" s="83"/>
      <c r="X15" s="83"/>
      <c r="Y15" s="83"/>
      <c r="Z15" s="83"/>
      <c r="AA15" s="83"/>
      <c r="AB15" s="152" t="str">
        <f>IF(AC15="","",VLOOKUP(AC15,datos!$AT$6:$AU$9,2,0))</f>
        <v/>
      </c>
      <c r="AC15" s="143"/>
      <c r="AD15" s="143"/>
      <c r="AE15" s="96" t="str">
        <f>IF(AND(AC15="",AD15=""),"",IF(AC15="",0,VLOOKUP(AC15,datos!$AP$3:$AR$7,3,0))+IF(AD15="",0,VLOOKUP(AD15,datos!$AP$3:$AR$7,3,0)))</f>
        <v/>
      </c>
      <c r="AF15" s="108" t="str">
        <f>IF(OR(AG15="",AG15=0),"",IF(AG15&lt;=datos!$AC$3,datos!$AE$3,IF(AG15&lt;=datos!$AC$4,datos!$AE$4,IF(AG15&lt;=datos!$AC$5,datos!$AE$5,IF(AG15&lt;=datos!$AC$6,datos!$AE$6,IF(AG15&lt;=datos!$AC$7,datos!$AE$7,""))))))</f>
        <v/>
      </c>
      <c r="AG15" s="109" t="str">
        <f t="shared" si="3"/>
        <v/>
      </c>
      <c r="AH15" s="167" t="str">
        <f>+IF(AI15&lt;=datos!$AD$11,datos!$AC$11,IF(AI15&lt;=datos!$AD$12,datos!$AC$12,IF(AI15&lt;=datos!$AD$13,datos!$AC$13,IF(AI15&lt;=datos!$AD$14,datos!$AC$14,IF(AI15&lt;=datos!$AD$15,datos!$AC$15,"")))))</f>
        <v/>
      </c>
      <c r="AI15" s="109" t="str">
        <f t="shared" si="4"/>
        <v/>
      </c>
      <c r="AJ15" s="167" t="str">
        <f t="shared" ca="1" si="2"/>
        <v/>
      </c>
      <c r="AK15" s="92"/>
      <c r="AL15" s="145"/>
      <c r="AM15" s="84"/>
      <c r="AN15" s="84"/>
      <c r="AO15" s="143"/>
      <c r="AP15" s="427"/>
      <c r="AQ15" s="419"/>
    </row>
    <row r="16" spans="1:43" ht="15.75" thickBot="1" x14ac:dyDescent="0.3">
      <c r="A16" s="341"/>
      <c r="B16" s="335"/>
      <c r="C16" s="335"/>
      <c r="D16" s="347"/>
      <c r="E16" s="204"/>
      <c r="F16" s="335"/>
      <c r="G16" s="335"/>
      <c r="H16" s="335"/>
      <c r="I16" s="335"/>
      <c r="J16" s="438"/>
      <c r="K16" s="364"/>
      <c r="L16" s="439"/>
      <c r="M16" s="440"/>
      <c r="N16" s="433"/>
      <c r="O16" s="432"/>
      <c r="P16" s="433" t="e">
        <f>IF(OR(#REF!=datos!$AB$10,#REF!=datos!$AB$16),"",VLOOKUP(#REF!,datos!$AA$10:$AC$21,3,0))</f>
        <v>#REF!</v>
      </c>
      <c r="Q16" s="434"/>
      <c r="R16" s="102">
        <v>5</v>
      </c>
      <c r="S16" s="103"/>
      <c r="T16" s="89"/>
      <c r="U16" s="89"/>
      <c r="V16" s="89"/>
      <c r="W16" s="89"/>
      <c r="X16" s="89"/>
      <c r="Y16" s="89"/>
      <c r="Z16" s="89"/>
      <c r="AA16" s="89"/>
      <c r="AB16" s="153" t="str">
        <f>IF(AC16="","",VLOOKUP(AC16,datos!$AT$6:$AU$9,2,0))</f>
        <v/>
      </c>
      <c r="AC16" s="151"/>
      <c r="AD16" s="151"/>
      <c r="AE16" s="97" t="str">
        <f>IF(AND(AC16="",AD16=""),"",IF(AC16="",0,VLOOKUP(AC16,datos!$AP$3:$AR$7,3,0))+IF(AD16="",0,VLOOKUP(AD16,datos!$AP$3:$AR$7,3,0)))</f>
        <v/>
      </c>
      <c r="AF16" s="110" t="str">
        <f>IF(OR(AG16="",AG16=0),"",IF(AG16&lt;=datos!$AC$3,datos!$AE$3,IF(AG16&lt;=datos!$AC$4,datos!$AE$4,IF(AG16&lt;=datos!$AC$5,datos!$AE$5,IF(AG16&lt;=datos!$AC$6,datos!$AE$6,IF(AG16&lt;=datos!$AC$7,datos!$AE$7,""))))))</f>
        <v/>
      </c>
      <c r="AG16" s="111" t="str">
        <f t="shared" si="3"/>
        <v/>
      </c>
      <c r="AH16" s="112" t="str">
        <f>+IF(AI16&lt;=datos!$AD$11,datos!$AC$11,IF(AI16&lt;=datos!$AD$12,datos!$AC$12,IF(AI16&lt;=datos!$AD$13,datos!$AC$13,IF(AI16&lt;=datos!$AD$14,datos!$AC$14,IF(AI16&lt;=datos!$AD$15,datos!$AC$15,"")))))</f>
        <v/>
      </c>
      <c r="AI16" s="111" t="str">
        <f t="shared" si="4"/>
        <v/>
      </c>
      <c r="AJ16" s="112" t="str">
        <f t="shared" ca="1" si="2"/>
        <v/>
      </c>
      <c r="AK16" s="93"/>
      <c r="AL16" s="156"/>
      <c r="AM16" s="90"/>
      <c r="AN16" s="90"/>
      <c r="AO16" s="151"/>
      <c r="AP16" s="435"/>
      <c r="AQ16" s="436"/>
    </row>
    <row r="17" spans="1:43" x14ac:dyDescent="0.25">
      <c r="A17" s="397">
        <v>5</v>
      </c>
      <c r="B17" s="369"/>
      <c r="C17" s="369"/>
      <c r="D17" s="407" t="str">
        <f>IFERROR(VLOOKUP(B17,datos!B21:C41,2,0),"")</f>
        <v/>
      </c>
      <c r="E17" s="205"/>
      <c r="F17" s="369"/>
      <c r="G17" s="369"/>
      <c r="H17" s="369"/>
      <c r="I17" s="369"/>
      <c r="J17" s="430"/>
      <c r="K17" s="362"/>
      <c r="L17" s="431"/>
      <c r="M17" s="420" t="str">
        <f>IFERROR(VLOOKUP(N17,datos!$AC$2:$AE$7,3,0),"")</f>
        <v/>
      </c>
      <c r="N17" s="330" t="str">
        <f>+IF(OR(L17="",L17=0),"",IF(L17&lt;=datos!$AD$3,datos!$AC$3,IF(AND(L17&gt;datos!$AD$3,L17&lt;=datos!$AD$4),datos!$AC$4,IF(AND(L17&gt;datos!$AD$4,L17&lt;=datos!$AD$5),datos!$AC$5,IF(AND(L17&gt;datos!$AD$5,L17&lt;=datos!$AD$6),datos!$AC$6,IF(L17&gt;datos!$AD$7,datos!$AC$7,0))))))</f>
        <v/>
      </c>
      <c r="O17" s="422" t="e">
        <f>+HLOOKUP(A17,#REF!,22,0)</f>
        <v>#REF!</v>
      </c>
      <c r="P17" s="330" t="e">
        <f>+IF(O17="","",VLOOKUP(O17,datos!$AC$12:$AD$15,2,0))</f>
        <v>#REF!</v>
      </c>
      <c r="Q17" s="424" t="str">
        <f ca="1">IFERROR(INDIRECT("datos!"&amp;HLOOKUP(O17,calculo_imp,2,FALSE)&amp;VLOOKUP(M17,calculo_prob,2,FALSE)),"")</f>
        <v/>
      </c>
      <c r="R17" s="104">
        <v>1</v>
      </c>
      <c r="S17" s="105"/>
      <c r="T17" s="85"/>
      <c r="U17" s="85"/>
      <c r="V17" s="85"/>
      <c r="W17" s="85"/>
      <c r="X17" s="85"/>
      <c r="Y17" s="85"/>
      <c r="Z17" s="85"/>
      <c r="AA17" s="85"/>
      <c r="AB17" s="146" t="str">
        <f>IF(AC17="","",VLOOKUP(AC17,datos!$AT$6:$AU$9,2,0))</f>
        <v/>
      </c>
      <c r="AC17" s="142"/>
      <c r="AD17" s="142"/>
      <c r="AE17" s="98" t="str">
        <f>IF(AND(AC17="",AD17=""),"",IF(AC17="",0,VLOOKUP(AC17,datos!$AP$3:$AR$7,3,0))+IF(AD17="",0,VLOOKUP(AD17,datos!$AP$3:$AR$7,3,0)))</f>
        <v/>
      </c>
      <c r="AF17" s="118" t="str">
        <f>IF(OR(AG17="",AG17=0),"",IF(AG17&lt;=datos!$AC$3,datos!$AE$3,IF(AG17&lt;=datos!$AC$4,datos!$AE$4,IF(AG17&lt;=datos!$AC$5,datos!$AE$5,IF(AG17&lt;=datos!$AC$6,datos!$AE$6,IF(AG17&lt;=datos!$AC$7,datos!$AE$7,""))))))</f>
        <v/>
      </c>
      <c r="AG17" s="115" t="str">
        <f t="shared" si="3"/>
        <v/>
      </c>
      <c r="AH17" s="116" t="str">
        <f>+IF(AI17&lt;=datos!$AD$11,datos!$AC$11,IF(AI17&lt;=datos!$AD$12,datos!$AC$12,IF(AI17&lt;=datos!$AD$13,datos!$AC$13,IF(AI17&lt;=datos!$AD$14,datos!$AC$14,IF(AI17&lt;=datos!$AD$15,datos!$AC$15,"")))))</f>
        <v/>
      </c>
      <c r="AI17" s="115" t="str">
        <f t="shared" si="4"/>
        <v/>
      </c>
      <c r="AJ17" s="116" t="str">
        <f t="shared" ca="1" si="2"/>
        <v/>
      </c>
      <c r="AK17" s="94"/>
      <c r="AL17" s="144"/>
      <c r="AM17" s="86"/>
      <c r="AN17" s="86"/>
      <c r="AO17" s="142"/>
      <c r="AP17" s="427"/>
      <c r="AQ17" s="419"/>
    </row>
    <row r="18" spans="1:43" x14ac:dyDescent="0.25">
      <c r="A18" s="340"/>
      <c r="B18" s="334"/>
      <c r="C18" s="334"/>
      <c r="D18" s="346"/>
      <c r="E18" s="203"/>
      <c r="F18" s="334"/>
      <c r="G18" s="334"/>
      <c r="H18" s="334"/>
      <c r="I18" s="334"/>
      <c r="J18" s="430"/>
      <c r="K18" s="363"/>
      <c r="L18" s="366"/>
      <c r="M18" s="421"/>
      <c r="N18" s="331"/>
      <c r="O18" s="423"/>
      <c r="P18" s="331" t="e">
        <f>IF(OR(#REF!=datos!$AB$10,#REF!=datos!$AB$16),"",VLOOKUP(#REF!,datos!$AA$10:$AC$21,3,0))</f>
        <v>#REF!</v>
      </c>
      <c r="Q18" s="425"/>
      <c r="R18" s="100">
        <v>2</v>
      </c>
      <c r="S18" s="101"/>
      <c r="T18" s="83"/>
      <c r="U18" s="83"/>
      <c r="V18" s="83"/>
      <c r="W18" s="83"/>
      <c r="X18" s="83"/>
      <c r="Y18" s="83"/>
      <c r="Z18" s="83"/>
      <c r="AA18" s="83"/>
      <c r="AB18" s="152" t="str">
        <f>IF(AC18="","",VLOOKUP(AC18,datos!$AT$6:$AU$9,2,0))</f>
        <v/>
      </c>
      <c r="AC18" s="143"/>
      <c r="AD18" s="143"/>
      <c r="AE18" s="96" t="str">
        <f>IF(AND(AC18="",AD18=""),"",IF(AC18="",0,VLOOKUP(AC18,datos!$AP$3:$AR$7,3,0))+IF(AD18="",0,VLOOKUP(AD18,datos!$AP$3:$AR$7,3,0)))</f>
        <v/>
      </c>
      <c r="AF18" s="108" t="str">
        <f>IF(OR(AG18="",AG18=0),"",IF(AG18&lt;=datos!$AC$3,datos!$AE$3,IF(AG18&lt;=datos!$AC$4,datos!$AE$4,IF(AG18&lt;=datos!$AC$5,datos!$AE$5,IF(AG18&lt;=datos!$AC$6,datos!$AE$6,IF(AG18&lt;=datos!$AC$7,datos!$AE$7,""))))))</f>
        <v/>
      </c>
      <c r="AG18" s="109" t="str">
        <f t="shared" si="3"/>
        <v/>
      </c>
      <c r="AH18" s="167" t="str">
        <f>+IF(AI18&lt;=datos!$AD$11,datos!$AC$11,IF(AI18&lt;=datos!$AD$12,datos!$AC$12,IF(AI18&lt;=datos!$AD$13,datos!$AC$13,IF(AI18&lt;=datos!$AD$14,datos!$AC$14,IF(AI18&lt;=datos!$AD$15,datos!$AC$15,"")))))</f>
        <v/>
      </c>
      <c r="AI18" s="109" t="str">
        <f t="shared" si="4"/>
        <v/>
      </c>
      <c r="AJ18" s="167" t="str">
        <f t="shared" ca="1" si="2"/>
        <v/>
      </c>
      <c r="AK18" s="92"/>
      <c r="AL18" s="145"/>
      <c r="AM18" s="84"/>
      <c r="AN18" s="84"/>
      <c r="AO18" s="143"/>
      <c r="AP18" s="427"/>
      <c r="AQ18" s="419"/>
    </row>
    <row r="19" spans="1:43" x14ac:dyDescent="0.25">
      <c r="A19" s="340"/>
      <c r="B19" s="334"/>
      <c r="C19" s="334"/>
      <c r="D19" s="346"/>
      <c r="E19" s="203"/>
      <c r="F19" s="334"/>
      <c r="G19" s="334"/>
      <c r="H19" s="334"/>
      <c r="I19" s="334"/>
      <c r="J19" s="430"/>
      <c r="K19" s="363"/>
      <c r="L19" s="366"/>
      <c r="M19" s="421"/>
      <c r="N19" s="331"/>
      <c r="O19" s="423"/>
      <c r="P19" s="331" t="e">
        <f>IF(OR(#REF!=datos!$AB$10,#REF!=datos!$AB$16),"",VLOOKUP(#REF!,datos!$AA$10:$AC$21,3,0))</f>
        <v>#REF!</v>
      </c>
      <c r="Q19" s="425"/>
      <c r="R19" s="100">
        <v>3</v>
      </c>
      <c r="S19" s="101"/>
      <c r="T19" s="83"/>
      <c r="U19" s="83"/>
      <c r="V19" s="83"/>
      <c r="W19" s="83"/>
      <c r="X19" s="83"/>
      <c r="Y19" s="83"/>
      <c r="Z19" s="83"/>
      <c r="AA19" s="83"/>
      <c r="AB19" s="152" t="str">
        <f>IF(AC19="","",VLOOKUP(AC19,datos!$AT$6:$AU$9,2,0))</f>
        <v/>
      </c>
      <c r="AC19" s="143"/>
      <c r="AD19" s="143"/>
      <c r="AE19" s="96" t="str">
        <f>IF(AND(AC19="",AD19=""),"",IF(AC19="",0,VLOOKUP(AC19,datos!$AP$3:$AR$7,3,0))+IF(AD19="",0,VLOOKUP(AD19,datos!$AP$3:$AR$7,3,0)))</f>
        <v/>
      </c>
      <c r="AF19" s="108" t="str">
        <f>IF(OR(AG19="",AG19=0),"",IF(AG19&lt;=datos!$AC$3,datos!$AE$3,IF(AG19&lt;=datos!$AC$4,datos!$AE$4,IF(AG19&lt;=datos!$AC$5,datos!$AE$5,IF(AG19&lt;=datos!$AC$6,datos!$AE$6,IF(AG19&lt;=datos!$AC$7,datos!$AE$7,""))))))</f>
        <v/>
      </c>
      <c r="AG19" s="109" t="str">
        <f t="shared" si="3"/>
        <v/>
      </c>
      <c r="AH19" s="167" t="str">
        <f>+IF(AI19&lt;=datos!$AD$11,datos!$AC$11,IF(AI19&lt;=datos!$AD$12,datos!$AC$12,IF(AI19&lt;=datos!$AD$13,datos!$AC$13,IF(AI19&lt;=datos!$AD$14,datos!$AC$14,IF(AI19&lt;=datos!$AD$15,datos!$AC$15,"")))))</f>
        <v/>
      </c>
      <c r="AI19" s="109" t="str">
        <f t="shared" si="4"/>
        <v/>
      </c>
      <c r="AJ19" s="167" t="str">
        <f t="shared" ca="1" si="2"/>
        <v/>
      </c>
      <c r="AK19" s="92"/>
      <c r="AL19" s="145"/>
      <c r="AM19" s="84"/>
      <c r="AN19" s="84"/>
      <c r="AO19" s="143"/>
      <c r="AP19" s="427"/>
      <c r="AQ19" s="419"/>
    </row>
    <row r="20" spans="1:43" x14ac:dyDescent="0.25">
      <c r="A20" s="340"/>
      <c r="B20" s="334"/>
      <c r="C20" s="334"/>
      <c r="D20" s="346"/>
      <c r="E20" s="203"/>
      <c r="F20" s="334"/>
      <c r="G20" s="334"/>
      <c r="H20" s="334"/>
      <c r="I20" s="334"/>
      <c r="J20" s="430"/>
      <c r="K20" s="363"/>
      <c r="L20" s="366"/>
      <c r="M20" s="421"/>
      <c r="N20" s="331"/>
      <c r="O20" s="423"/>
      <c r="P20" s="331" t="e">
        <f>IF(OR(#REF!=datos!$AB$10,#REF!=datos!$AB$16),"",VLOOKUP(#REF!,datos!$AA$10:$AC$21,3,0))</f>
        <v>#REF!</v>
      </c>
      <c r="Q20" s="425"/>
      <c r="R20" s="100">
        <v>4</v>
      </c>
      <c r="S20" s="101"/>
      <c r="T20" s="83"/>
      <c r="U20" s="83"/>
      <c r="V20" s="83"/>
      <c r="W20" s="83"/>
      <c r="X20" s="83"/>
      <c r="Y20" s="83"/>
      <c r="Z20" s="83"/>
      <c r="AA20" s="83"/>
      <c r="AB20" s="152" t="str">
        <f>IF(AC20="","",VLOOKUP(AC20,datos!$AT$6:$AU$9,2,0))</f>
        <v/>
      </c>
      <c r="AC20" s="143"/>
      <c r="AD20" s="143"/>
      <c r="AE20" s="96" t="str">
        <f>IF(AND(AC20="",AD20=""),"",IF(AC20="",0,VLOOKUP(AC20,datos!$AP$3:$AR$7,3,0))+IF(AD20="",0,VLOOKUP(AD20,datos!$AP$3:$AR$7,3,0)))</f>
        <v/>
      </c>
      <c r="AF20" s="108" t="str">
        <f>IF(OR(AG20="",AG20=0),"",IF(AG20&lt;=datos!$AC$3,datos!$AE$3,IF(AG20&lt;=datos!$AC$4,datos!$AE$4,IF(AG20&lt;=datos!$AC$5,datos!$AE$5,IF(AG20&lt;=datos!$AC$6,datos!$AE$6,IF(AG20&lt;=datos!$AC$7,datos!$AE$7,""))))))</f>
        <v/>
      </c>
      <c r="AG20" s="109" t="str">
        <f t="shared" si="3"/>
        <v/>
      </c>
      <c r="AH20" s="167" t="str">
        <f>+IF(AI20&lt;=datos!$AD$11,datos!$AC$11,IF(AI20&lt;=datos!$AD$12,datos!$AC$12,IF(AI20&lt;=datos!$AD$13,datos!$AC$13,IF(AI20&lt;=datos!$AD$14,datos!$AC$14,IF(AI20&lt;=datos!$AD$15,datos!$AC$15,"")))))</f>
        <v/>
      </c>
      <c r="AI20" s="109" t="str">
        <f t="shared" si="4"/>
        <v/>
      </c>
      <c r="AJ20" s="167" t="str">
        <f t="shared" ca="1" si="2"/>
        <v/>
      </c>
      <c r="AK20" s="92"/>
      <c r="AL20" s="145"/>
      <c r="AM20" s="84"/>
      <c r="AN20" s="84"/>
      <c r="AO20" s="143"/>
      <c r="AP20" s="427"/>
      <c r="AQ20" s="419"/>
    </row>
    <row r="21" spans="1:43" x14ac:dyDescent="0.25">
      <c r="A21" s="340"/>
      <c r="B21" s="334"/>
      <c r="C21" s="334"/>
      <c r="D21" s="346"/>
      <c r="E21" s="203"/>
      <c r="F21" s="334"/>
      <c r="G21" s="334"/>
      <c r="H21" s="334"/>
      <c r="I21" s="334"/>
      <c r="J21" s="369"/>
      <c r="K21" s="363"/>
      <c r="L21" s="366"/>
      <c r="M21" s="421"/>
      <c r="N21" s="331"/>
      <c r="O21" s="423"/>
      <c r="P21" s="331" t="e">
        <f>IF(OR(#REF!=datos!$AB$10,#REF!=datos!$AB$16),"",VLOOKUP(#REF!,datos!$AA$10:$AC$21,3,0))</f>
        <v>#REF!</v>
      </c>
      <c r="Q21" s="425"/>
      <c r="R21" s="100">
        <v>5</v>
      </c>
      <c r="S21" s="101"/>
      <c r="T21" s="83"/>
      <c r="U21" s="83"/>
      <c r="V21" s="83"/>
      <c r="W21" s="83"/>
      <c r="X21" s="83"/>
      <c r="Y21" s="83"/>
      <c r="Z21" s="83"/>
      <c r="AA21" s="83"/>
      <c r="AB21" s="152" t="str">
        <f>IF(AC21="","",VLOOKUP(AC21,datos!$AT$6:$AU$9,2,0))</f>
        <v/>
      </c>
      <c r="AC21" s="143"/>
      <c r="AD21" s="143"/>
      <c r="AE21" s="96" t="str">
        <f>IF(AND(AC21="",AD21=""),"",IF(AC21="",0,VLOOKUP(AC21,datos!$AP$3:$AR$7,3,0))+IF(AD21="",0,VLOOKUP(AD21,datos!$AP$3:$AR$7,3,0)))</f>
        <v/>
      </c>
      <c r="AF21" s="108" t="str">
        <f>IF(OR(AG21="",AG21=0),"",IF(AG21&lt;=datos!$AC$3,datos!$AE$3,IF(AG21&lt;=datos!$AC$4,datos!$AE$4,IF(AG21&lt;=datos!$AC$5,datos!$AE$5,IF(AG21&lt;=datos!$AC$6,datos!$AE$6,IF(AG21&lt;=datos!$AC$7,datos!$AE$7,""))))))</f>
        <v/>
      </c>
      <c r="AG21" s="109" t="str">
        <f t="shared" si="3"/>
        <v/>
      </c>
      <c r="AH21" s="167" t="str">
        <f>+IF(AI21&lt;=datos!$AD$11,datos!$AC$11,IF(AI21&lt;=datos!$AD$12,datos!$AC$12,IF(AI21&lt;=datos!$AD$13,datos!$AC$13,IF(AI21&lt;=datos!$AD$14,datos!$AC$14,IF(AI21&lt;=datos!$AD$15,datos!$AC$15,"")))))</f>
        <v/>
      </c>
      <c r="AI21" s="109" t="str">
        <f t="shared" si="4"/>
        <v/>
      </c>
      <c r="AJ21" s="167" t="str">
        <f t="shared" ca="1" si="2"/>
        <v/>
      </c>
      <c r="AK21" s="92"/>
      <c r="AL21" s="145"/>
      <c r="AM21" s="84"/>
      <c r="AN21" s="84"/>
      <c r="AO21" s="143"/>
      <c r="AP21" s="362"/>
      <c r="AQ21" s="441"/>
    </row>
    <row r="25" spans="1:43" x14ac:dyDescent="0.25">
      <c r="A25" s="361" t="s">
        <v>176</v>
      </c>
      <c r="B25" s="361"/>
      <c r="C25" s="361"/>
      <c r="D25" s="361"/>
      <c r="E25" s="361"/>
      <c r="F25" s="361"/>
      <c r="G25" s="394" t="s">
        <v>168</v>
      </c>
      <c r="H25" s="395"/>
      <c r="I25" s="395"/>
      <c r="J25" s="396"/>
      <c r="K25" s="394" t="s">
        <v>169</v>
      </c>
      <c r="L25" s="395"/>
      <c r="M25" s="396"/>
    </row>
    <row r="26" spans="1:43" x14ac:dyDescent="0.25">
      <c r="A26" s="200" t="s">
        <v>170</v>
      </c>
      <c r="B26" s="201" t="s">
        <v>171</v>
      </c>
      <c r="C26" s="361" t="s">
        <v>172</v>
      </c>
      <c r="D26" s="361"/>
      <c r="E26" s="361"/>
      <c r="F26" s="361"/>
      <c r="G26" s="358" t="s">
        <v>173</v>
      </c>
      <c r="H26" s="359"/>
      <c r="I26" s="359"/>
      <c r="J26" s="360"/>
      <c r="K26" s="358" t="s">
        <v>173</v>
      </c>
      <c r="L26" s="359"/>
      <c r="M26" s="360"/>
    </row>
    <row r="27" spans="1:43" x14ac:dyDescent="0.25">
      <c r="A27" s="354"/>
      <c r="B27" s="355"/>
      <c r="C27" s="442"/>
      <c r="D27" s="442"/>
      <c r="E27" s="442"/>
      <c r="F27" s="442"/>
      <c r="G27" s="358" t="s">
        <v>174</v>
      </c>
      <c r="H27" s="359"/>
      <c r="I27" s="359"/>
      <c r="J27" s="360"/>
      <c r="K27" s="358" t="s">
        <v>174</v>
      </c>
      <c r="L27" s="359"/>
      <c r="M27" s="360"/>
    </row>
    <row r="28" spans="1:43" x14ac:dyDescent="0.25">
      <c r="A28" s="354"/>
      <c r="B28" s="356"/>
      <c r="C28" s="442"/>
      <c r="D28" s="442"/>
      <c r="E28" s="442"/>
      <c r="F28" s="442"/>
      <c r="G28" s="358" t="s">
        <v>175</v>
      </c>
      <c r="H28" s="359"/>
      <c r="I28" s="359"/>
      <c r="J28" s="360"/>
      <c r="K28" s="358" t="s">
        <v>175</v>
      </c>
      <c r="L28" s="359"/>
      <c r="M28" s="360"/>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G28:H28"/>
    <mergeCell ref="I28:J28"/>
    <mergeCell ref="K28:M28"/>
    <mergeCell ref="C26:F26"/>
    <mergeCell ref="G26:H26"/>
    <mergeCell ref="I26:J26"/>
    <mergeCell ref="K26:M26"/>
    <mergeCell ref="A27:A28"/>
    <mergeCell ref="B27:B28"/>
    <mergeCell ref="C27:F28"/>
    <mergeCell ref="G27:H27"/>
    <mergeCell ref="I27:J27"/>
    <mergeCell ref="K27:M27"/>
    <mergeCell ref="A25:F25"/>
    <mergeCell ref="G25:H25"/>
    <mergeCell ref="I25:J25"/>
    <mergeCell ref="K25:M25"/>
    <mergeCell ref="K17:K21"/>
    <mergeCell ref="L17:L21"/>
    <mergeCell ref="M17:M21"/>
    <mergeCell ref="N17:N21"/>
    <mergeCell ref="O17:O21"/>
    <mergeCell ref="G17:G21"/>
    <mergeCell ref="H17:H21"/>
    <mergeCell ref="I17:I21"/>
    <mergeCell ref="J17:J21"/>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FEB392B-0739-4ACC-A53B-129B28D4E072}">
          <x14:formula1>
            <xm:f>datos!$A$2:$A$5</xm:f>
          </x14:formula1>
          <xm:sqref>C5:C16</xm:sqref>
        </x14:dataValidation>
        <x14:dataValidation type="list" allowBlank="1" showInputMessage="1" showErrorMessage="1" xr:uid="{44BC1A25-02CA-4CF1-A9E0-5978942BBFB7}">
          <x14:formula1>
            <xm:f>datos!$I$2:$I$3</xm:f>
          </x14:formula1>
          <xm:sqref>AC5:AC21</xm:sqref>
        </x14:dataValidation>
        <x14:dataValidation type="list" allowBlank="1" showInputMessage="1" showErrorMessage="1" xr:uid="{AB3A434C-FC8A-4965-8DE7-F03E433C5395}">
          <x14:formula1>
            <xm:f>datos!$B$2:$B$21</xm:f>
          </x14:formula1>
          <xm:sqref>B5:B21</xm:sqref>
        </x14:dataValidation>
        <x14:dataValidation type="list" allowBlank="1" showInputMessage="1" showErrorMessage="1" xr:uid="{7BB051C7-0B18-42E1-9839-6E1E7E8585DB}">
          <x14:formula1>
            <xm:f>datos!$A$2:$A$6</xm:f>
          </x14:formula1>
          <xm:sqref>C17:C21</xm:sqref>
        </x14:dataValidation>
        <x14:dataValidation type="list" allowBlank="1" showInputMessage="1" showErrorMessage="1" xr:uid="{0F63AAEC-1377-4BC5-870E-0E3F699CC204}">
          <x14:formula1>
            <xm:f>datos!$G$2:$G$4</xm:f>
          </x14:formula1>
          <xm:sqref>F5:F21</xm:sqref>
        </x14:dataValidation>
        <x14:dataValidation type="list" allowBlank="1" showInputMessage="1" showErrorMessage="1" xr:uid="{9C93195C-682B-4A10-83B6-355FB29C8D6E}">
          <x14:formula1>
            <xm:f>datos!$E$2:$E$8</xm:f>
          </x14:formula1>
          <xm:sqref>K5:K21</xm:sqref>
        </x14:dataValidation>
        <x14:dataValidation type="list" allowBlank="1" showInputMessage="1" showErrorMessage="1" xr:uid="{0841FAEB-4C62-4D98-ABC9-B44DC0ADFF48}">
          <x14:formula1>
            <xm:f>datos!$J$2:$J$3</xm:f>
          </x14:formula1>
          <xm:sqref>AD5:AD21</xm:sqref>
        </x14:dataValidation>
        <x14:dataValidation type="list" allowBlank="1" showInputMessage="1" showErrorMessage="1" xr:uid="{3E7A9E93-D960-49FD-B7C9-7A7A619C2C90}">
          <x14:formula1>
            <xm:f>datos!$N$2:$N$5</xm:f>
          </x14:formula1>
          <xm:sqref>AK5:AK21</xm:sqref>
        </x14:dataValidation>
        <x14:dataValidation type="list" allowBlank="1" showInputMessage="1" showErrorMessage="1" xr:uid="{171A43A4-AEE6-49DE-B2CB-9E39CF200462}">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2"/>
  <sheetViews>
    <sheetView topLeftCell="G1" zoomScale="120" zoomScaleNormal="120" workbookViewId="0">
      <selection activeCell="M5" sqref="M5"/>
    </sheetView>
  </sheetViews>
  <sheetFormatPr baseColWidth="10" defaultRowHeight="15" x14ac:dyDescent="0.25"/>
  <cols>
    <col min="1" max="1" width="67.42578125" customWidth="1"/>
    <col min="2" max="2" width="42.42578125" bestFit="1" customWidth="1"/>
    <col min="3" max="4" width="37.7109375" customWidth="1"/>
    <col min="5" max="5" width="45.5703125" customWidth="1"/>
    <col min="6" max="6" width="56" customWidth="1"/>
    <col min="7" max="7" width="37.7109375" customWidth="1"/>
    <col min="8" max="10" width="15.7109375" customWidth="1"/>
    <col min="11" max="11" width="10.42578125" bestFit="1" customWidth="1"/>
    <col min="12" max="12" width="12.140625" bestFit="1" customWidth="1"/>
    <col min="13" max="13" width="18.28515625" bestFit="1" customWidth="1"/>
    <col min="14" max="14" width="18.28515625" customWidth="1"/>
    <col min="15" max="15" width="24.42578125" bestFit="1" customWidth="1"/>
    <col min="16" max="16" width="23.85546875" customWidth="1"/>
    <col min="17" max="17" width="9.140625" bestFit="1" customWidth="1"/>
    <col min="21" max="21" width="11.85546875" bestFit="1" customWidth="1"/>
    <col min="23" max="23" width="12.7109375" customWidth="1"/>
    <col min="24" max="24" width="7.4257812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43" max="43" width="77.7109375" customWidth="1"/>
    <col min="47" max="47" width="16.42578125" bestFit="1" customWidth="1"/>
  </cols>
  <sheetData>
    <row r="1" spans="1:50" ht="38.25" customHeight="1" thickBot="1" x14ac:dyDescent="0.3">
      <c r="A1" s="1" t="s">
        <v>11</v>
      </c>
      <c r="B1" s="1" t="s">
        <v>12</v>
      </c>
      <c r="C1" s="71" t="s">
        <v>91</v>
      </c>
      <c r="D1" s="1" t="s">
        <v>225</v>
      </c>
      <c r="E1" s="1" t="s">
        <v>1</v>
      </c>
      <c r="F1" s="1" t="s">
        <v>63</v>
      </c>
      <c r="G1" s="1" t="s">
        <v>13</v>
      </c>
      <c r="H1" s="6" t="s">
        <v>2</v>
      </c>
      <c r="I1" t="s">
        <v>223</v>
      </c>
      <c r="J1" s="6" t="s">
        <v>7</v>
      </c>
      <c r="K1" s="6" t="s">
        <v>8</v>
      </c>
      <c r="L1" s="6" t="s">
        <v>9</v>
      </c>
      <c r="M1" s="6" t="s">
        <v>10</v>
      </c>
      <c r="N1" s="6" t="s">
        <v>4</v>
      </c>
      <c r="O1" s="6" t="s">
        <v>5</v>
      </c>
      <c r="P1" s="2" t="s">
        <v>14</v>
      </c>
      <c r="Q1" s="9"/>
      <c r="R1" s="9"/>
      <c r="S1" s="11" t="s">
        <v>26</v>
      </c>
      <c r="T1" s="11" t="s">
        <v>15</v>
      </c>
      <c r="U1" s="11" t="s">
        <v>16</v>
      </c>
      <c r="V1" s="11" t="s">
        <v>17</v>
      </c>
      <c r="W1" s="11" t="s">
        <v>18</v>
      </c>
      <c r="AB1" s="444" t="s">
        <v>277</v>
      </c>
      <c r="AC1" s="445"/>
      <c r="AD1" s="445"/>
      <c r="AE1" s="446"/>
      <c r="AG1" s="451" t="s">
        <v>89</v>
      </c>
      <c r="AH1" s="452"/>
      <c r="AI1" s="452"/>
      <c r="AN1" s="453" t="s">
        <v>66</v>
      </c>
      <c r="AO1" s="454"/>
      <c r="AP1" s="454"/>
      <c r="AQ1" s="454"/>
      <c r="AR1" s="455"/>
      <c r="AX1" s="2" t="s">
        <v>184</v>
      </c>
    </row>
    <row r="2" spans="1:50" ht="31.5" thickTop="1" thickBot="1" x14ac:dyDescent="0.3">
      <c r="A2" s="211" t="s">
        <v>260</v>
      </c>
      <c r="B2" s="3" t="s">
        <v>244</v>
      </c>
      <c r="C2" s="81"/>
      <c r="D2" s="209" t="s">
        <v>12</v>
      </c>
      <c r="E2" t="s">
        <v>131</v>
      </c>
      <c r="F2" s="25"/>
      <c r="G2" t="s">
        <v>32</v>
      </c>
      <c r="H2" s="7" t="s">
        <v>36</v>
      </c>
      <c r="I2" t="s">
        <v>49</v>
      </c>
      <c r="J2" s="7" t="s">
        <v>52</v>
      </c>
      <c r="K2" s="7" t="s">
        <v>54</v>
      </c>
      <c r="L2" s="7" t="s">
        <v>56</v>
      </c>
      <c r="M2" s="7" t="s">
        <v>58</v>
      </c>
      <c r="N2" s="7"/>
      <c r="O2" s="7" t="s">
        <v>61</v>
      </c>
      <c r="P2" t="s">
        <v>19</v>
      </c>
      <c r="Q2" s="9"/>
      <c r="R2" s="9"/>
      <c r="S2" s="9" t="str">
        <f>MID(ADDRESS(ROW(S1),COLUMN(S1),4),1,1)</f>
        <v>S</v>
      </c>
      <c r="T2" s="9" t="str">
        <f>MID(ADDRESS(ROW(T1),COLUMN(T1),4),1,1)</f>
        <v>T</v>
      </c>
      <c r="U2" s="9" t="str">
        <f>MID(ADDRESS(ROW(U1),COLUMN(U1),4),1,1)</f>
        <v>U</v>
      </c>
      <c r="V2" s="9" t="str">
        <f>MID(ADDRESS(ROW(V1),COLUMN(V1),4),1,1)</f>
        <v>V</v>
      </c>
      <c r="W2" s="9" t="str">
        <f>MID(ADDRESS(ROW(W1),COLUMN(W1),4),1,1)</f>
        <v>W</v>
      </c>
      <c r="AB2" s="41" t="s">
        <v>35</v>
      </c>
      <c r="AC2" s="21" t="s">
        <v>64</v>
      </c>
      <c r="AD2" s="21" t="s">
        <v>9</v>
      </c>
      <c r="AE2" s="34" t="s">
        <v>65</v>
      </c>
      <c r="AG2" s="21" t="s">
        <v>46</v>
      </c>
      <c r="AH2" s="21" t="s">
        <v>36</v>
      </c>
      <c r="AI2" s="21" t="s">
        <v>40</v>
      </c>
      <c r="AN2" s="456" t="s">
        <v>67</v>
      </c>
      <c r="AO2" s="457"/>
      <c r="AP2" s="457"/>
      <c r="AQ2" s="73" t="s">
        <v>68</v>
      </c>
      <c r="AR2" s="55" t="s">
        <v>69</v>
      </c>
      <c r="AX2" t="s">
        <v>185</v>
      </c>
    </row>
    <row r="3" spans="1:50" ht="45" x14ac:dyDescent="0.25">
      <c r="A3" s="77" t="s">
        <v>261</v>
      </c>
      <c r="B3" s="3" t="s">
        <v>245</v>
      </c>
      <c r="C3" s="81"/>
      <c r="D3" s="209" t="s">
        <v>280</v>
      </c>
      <c r="E3" t="s">
        <v>274</v>
      </c>
      <c r="F3" s="40" t="s">
        <v>44</v>
      </c>
      <c r="G3" t="s">
        <v>33</v>
      </c>
      <c r="H3" s="8" t="s">
        <v>0</v>
      </c>
      <c r="I3" t="s">
        <v>50</v>
      </c>
      <c r="J3" s="8" t="s">
        <v>53</v>
      </c>
      <c r="K3" s="8" t="s">
        <v>55</v>
      </c>
      <c r="L3" s="8" t="s">
        <v>57</v>
      </c>
      <c r="M3" s="8" t="s">
        <v>59</v>
      </c>
      <c r="N3" s="7" t="s">
        <v>238</v>
      </c>
      <c r="O3" s="8" t="s">
        <v>62</v>
      </c>
      <c r="P3" t="s">
        <v>20</v>
      </c>
      <c r="Q3" s="11" t="s">
        <v>27</v>
      </c>
      <c r="R3" s="9">
        <f>ROW(Q3)</f>
        <v>3</v>
      </c>
      <c r="S3" s="10" t="s">
        <v>21</v>
      </c>
      <c r="T3" s="10" t="s">
        <v>21</v>
      </c>
      <c r="U3" s="10" t="s">
        <v>21</v>
      </c>
      <c r="V3" s="10" t="s">
        <v>21</v>
      </c>
      <c r="W3" s="10" t="s">
        <v>22</v>
      </c>
      <c r="Y3" s="12" t="s">
        <v>22</v>
      </c>
      <c r="AB3" s="42" t="s">
        <v>239</v>
      </c>
      <c r="AC3" s="22">
        <v>0.2</v>
      </c>
      <c r="AD3" s="9">
        <v>5</v>
      </c>
      <c r="AE3" s="43" t="s">
        <v>30</v>
      </c>
      <c r="AG3" s="9">
        <v>25</v>
      </c>
      <c r="AH3" s="9" t="str">
        <f>VLOOKUP(AI3,datos!$AC$2:$AE$7,3,0)</f>
        <v>Baja</v>
      </c>
      <c r="AI3" s="52">
        <f>+IF(OR(AG3="",AG3=0),"",IF(AG3&lt;=datos!$AD$3,datos!$AC$3,IF(AND(AG3&gt;datos!$AD$3,AG3&lt;=datos!$AD$4),datos!$AC$4,IF(AND(AG3&gt;datos!$AD$4,AG3&lt;=datos!$AD$5),datos!$AC$5,IF(AND(AG3&gt;datos!$AD$5,AG3&lt;=datos!$AD$6),datos!$AC$6,IF(AG3&gt;datos!$AD$7,datos!$AC$7,0))))))</f>
        <v>0.4</v>
      </c>
      <c r="AN3" s="458" t="s">
        <v>70</v>
      </c>
      <c r="AO3" s="460" t="s">
        <v>6</v>
      </c>
      <c r="AP3" s="74" t="s">
        <v>49</v>
      </c>
      <c r="AQ3" s="56" t="s">
        <v>71</v>
      </c>
      <c r="AR3" s="57">
        <v>0.25</v>
      </c>
      <c r="AT3" t="s">
        <v>86</v>
      </c>
      <c r="AU3" t="s">
        <v>87</v>
      </c>
      <c r="AV3" t="s">
        <v>85</v>
      </c>
      <c r="AX3" t="s">
        <v>186</v>
      </c>
    </row>
    <row r="4" spans="1:50" ht="31.5" x14ac:dyDescent="0.25">
      <c r="A4" s="77" t="s">
        <v>262</v>
      </c>
      <c r="B4" s="3" t="s">
        <v>246</v>
      </c>
      <c r="C4" s="81"/>
      <c r="D4" s="209" t="s">
        <v>226</v>
      </c>
      <c r="E4" t="s">
        <v>275</v>
      </c>
      <c r="F4" s="40" t="s">
        <v>45</v>
      </c>
      <c r="G4" t="s">
        <v>34</v>
      </c>
      <c r="I4" t="s">
        <v>51</v>
      </c>
      <c r="N4" s="8" t="s">
        <v>60</v>
      </c>
      <c r="P4" t="s">
        <v>23</v>
      </c>
      <c r="Q4" s="11" t="s">
        <v>28</v>
      </c>
      <c r="R4" s="9">
        <f>ROW(Q4)</f>
        <v>4</v>
      </c>
      <c r="S4" s="10" t="s">
        <v>16</v>
      </c>
      <c r="T4" s="10" t="s">
        <v>16</v>
      </c>
      <c r="U4" s="10" t="s">
        <v>21</v>
      </c>
      <c r="V4" s="10" t="s">
        <v>21</v>
      </c>
      <c r="W4" s="10" t="s">
        <v>22</v>
      </c>
      <c r="Y4" s="13" t="s">
        <v>21</v>
      </c>
      <c r="AB4" s="42" t="s">
        <v>242</v>
      </c>
      <c r="AC4" s="22">
        <v>0.4</v>
      </c>
      <c r="AD4" s="9">
        <v>25</v>
      </c>
      <c r="AE4" s="44" t="s">
        <v>29</v>
      </c>
      <c r="AH4" s="21" t="s">
        <v>40</v>
      </c>
      <c r="AI4" s="21" t="s">
        <v>90</v>
      </c>
      <c r="AN4" s="459"/>
      <c r="AO4" s="461"/>
      <c r="AP4" s="75" t="s">
        <v>50</v>
      </c>
      <c r="AQ4" s="58" t="s">
        <v>72</v>
      </c>
      <c r="AR4" s="59">
        <v>0.15</v>
      </c>
      <c r="AT4" t="s">
        <v>51</v>
      </c>
      <c r="AU4" t="s">
        <v>52</v>
      </c>
      <c r="AV4" s="63">
        <f>IF(AT4="",0,VLOOKUP(AT4,datos!$AP$3:$AR$7,3,0))+IF(AU4="",0,VLOOKUP(AU4,datos!$AP$3:$AR$7,3,0))</f>
        <v>0.35</v>
      </c>
    </row>
    <row r="5" spans="1:50" ht="47.25" customHeight="1" thickBot="1" x14ac:dyDescent="0.3">
      <c r="A5" s="77" t="s">
        <v>263</v>
      </c>
      <c r="B5" s="3" t="s">
        <v>247</v>
      </c>
      <c r="C5" s="81"/>
      <c r="D5" s="209" t="s">
        <v>227</v>
      </c>
      <c r="E5" s="224" t="s">
        <v>276</v>
      </c>
      <c r="F5" s="40" t="s">
        <v>41</v>
      </c>
      <c r="G5" s="5"/>
      <c r="H5" s="5"/>
      <c r="N5" s="8"/>
      <c r="Q5" s="11" t="s">
        <v>31</v>
      </c>
      <c r="R5" s="9">
        <f>ROW(Q5)</f>
        <v>5</v>
      </c>
      <c r="S5" s="10" t="s">
        <v>16</v>
      </c>
      <c r="T5" s="10" t="s">
        <v>16</v>
      </c>
      <c r="U5" s="10" t="s">
        <v>16</v>
      </c>
      <c r="V5" s="10" t="s">
        <v>21</v>
      </c>
      <c r="W5" s="10" t="s">
        <v>22</v>
      </c>
      <c r="Y5" s="14" t="s">
        <v>16</v>
      </c>
      <c r="AB5" s="42" t="s">
        <v>243</v>
      </c>
      <c r="AC5" s="22">
        <v>0.6</v>
      </c>
      <c r="AD5" s="9">
        <v>150</v>
      </c>
      <c r="AE5" s="45" t="s">
        <v>31</v>
      </c>
      <c r="AH5" s="64" t="str">
        <f>+IF(AI5&lt;=datos!$AC$3,datos!$AE$3,IF(AI5&lt;=datos!$AC$4,datos!$AE$4,IF(AI5&lt;=datos!$AC$5,datos!$AE$5,IF(AI5&lt;=datos!$AC$6,datos!$AE$6,IF(AI5&lt;=datos!$AC$7,datos!$AE$7,"")))))</f>
        <v>Baja</v>
      </c>
      <c r="AI5" s="64">
        <v>0.36</v>
      </c>
      <c r="AN5" s="459"/>
      <c r="AO5" s="461"/>
      <c r="AP5" s="75" t="s">
        <v>51</v>
      </c>
      <c r="AQ5" s="58" t="s">
        <v>73</v>
      </c>
      <c r="AR5" s="59">
        <v>0.1</v>
      </c>
    </row>
    <row r="6" spans="1:50" ht="49.5" customHeight="1" x14ac:dyDescent="0.25">
      <c r="A6" s="4" t="s">
        <v>264</v>
      </c>
      <c r="B6" s="3" t="s">
        <v>248</v>
      </c>
      <c r="C6" s="81"/>
      <c r="D6" s="209" t="s">
        <v>228</v>
      </c>
      <c r="E6" t="s">
        <v>281</v>
      </c>
      <c r="F6" s="40" t="s">
        <v>42</v>
      </c>
      <c r="G6" s="5"/>
      <c r="H6" s="5"/>
      <c r="Q6" s="11" t="s">
        <v>29</v>
      </c>
      <c r="R6" s="9">
        <f>ROW(Q6)</f>
        <v>6</v>
      </c>
      <c r="S6" s="10" t="s">
        <v>24</v>
      </c>
      <c r="T6" s="10" t="s">
        <v>16</v>
      </c>
      <c r="U6" s="10" t="s">
        <v>16</v>
      </c>
      <c r="V6" s="10" t="s">
        <v>21</v>
      </c>
      <c r="W6" s="10" t="s">
        <v>22</v>
      </c>
      <c r="Y6" s="15" t="s">
        <v>24</v>
      </c>
      <c r="AB6" s="42" t="s">
        <v>240</v>
      </c>
      <c r="AC6" s="22">
        <v>0.8</v>
      </c>
      <c r="AD6" s="9">
        <v>300</v>
      </c>
      <c r="AE6" s="46" t="s">
        <v>28</v>
      </c>
      <c r="AN6" s="459"/>
      <c r="AO6" s="461" t="s">
        <v>7</v>
      </c>
      <c r="AP6" s="75" t="s">
        <v>52</v>
      </c>
      <c r="AQ6" s="58" t="s">
        <v>74</v>
      </c>
      <c r="AR6" s="59">
        <v>0.25</v>
      </c>
      <c r="AT6" s="79" t="s">
        <v>6</v>
      </c>
      <c r="AU6" s="80" t="s">
        <v>2</v>
      </c>
    </row>
    <row r="7" spans="1:50" ht="46.5" customHeight="1" thickBot="1" x14ac:dyDescent="0.3">
      <c r="A7" s="212" t="s">
        <v>265</v>
      </c>
      <c r="B7" s="3" t="s">
        <v>249</v>
      </c>
      <c r="C7" s="81"/>
      <c r="D7" s="210"/>
      <c r="E7" t="s">
        <v>282</v>
      </c>
      <c r="F7" s="40" t="s">
        <v>43</v>
      </c>
      <c r="G7" s="5"/>
      <c r="H7" s="5"/>
      <c r="Q7" s="11" t="s">
        <v>30</v>
      </c>
      <c r="R7" s="9">
        <f>ROW(Q7)</f>
        <v>7</v>
      </c>
      <c r="S7" s="10" t="s">
        <v>24</v>
      </c>
      <c r="T7" s="10" t="s">
        <v>24</v>
      </c>
      <c r="U7" s="10" t="s">
        <v>16</v>
      </c>
      <c r="V7" s="10" t="s">
        <v>21</v>
      </c>
      <c r="W7" s="10" t="s">
        <v>22</v>
      </c>
      <c r="AB7" s="47" t="s">
        <v>241</v>
      </c>
      <c r="AC7" s="35">
        <v>1</v>
      </c>
      <c r="AD7" s="48">
        <v>300</v>
      </c>
      <c r="AE7" s="49" t="s">
        <v>27</v>
      </c>
      <c r="AN7" s="459"/>
      <c r="AO7" s="461"/>
      <c r="AP7" s="75" t="s">
        <v>53</v>
      </c>
      <c r="AQ7" s="58" t="s">
        <v>75</v>
      </c>
      <c r="AR7" s="59">
        <v>0.15</v>
      </c>
      <c r="AT7" s="65" t="s">
        <v>49</v>
      </c>
      <c r="AU7" s="67" t="s">
        <v>36</v>
      </c>
    </row>
    <row r="8" spans="1:50" ht="32.25" thickBot="1" x14ac:dyDescent="0.3">
      <c r="A8" s="212" t="s">
        <v>266</v>
      </c>
      <c r="B8" s="3" t="s">
        <v>250</v>
      </c>
      <c r="C8" s="81"/>
      <c r="D8" s="209"/>
      <c r="E8" t="s">
        <v>283</v>
      </c>
      <c r="F8" s="78" t="s">
        <v>121</v>
      </c>
      <c r="G8" s="5"/>
      <c r="H8" s="5"/>
      <c r="AN8" s="459" t="s">
        <v>76</v>
      </c>
      <c r="AO8" s="461" t="s">
        <v>8</v>
      </c>
      <c r="AP8" s="75" t="s">
        <v>54</v>
      </c>
      <c r="AQ8" s="58" t="s">
        <v>77</v>
      </c>
      <c r="AR8" s="60" t="s">
        <v>78</v>
      </c>
      <c r="AT8" s="65" t="s">
        <v>50</v>
      </c>
      <c r="AU8" s="67" t="s">
        <v>36</v>
      </c>
    </row>
    <row r="9" spans="1:50" ht="48" thickBot="1" x14ac:dyDescent="0.3">
      <c r="A9" s="212" t="s">
        <v>267</v>
      </c>
      <c r="B9" s="3" t="s">
        <v>251</v>
      </c>
      <c r="C9" s="82"/>
      <c r="D9" s="209"/>
      <c r="E9" s="3" t="s">
        <v>284</v>
      </c>
      <c r="F9" s="78" t="s">
        <v>126</v>
      </c>
      <c r="G9" s="5"/>
      <c r="H9" s="5"/>
      <c r="S9" s="447" t="s">
        <v>25</v>
      </c>
      <c r="T9" s="447"/>
      <c r="U9" s="447"/>
      <c r="AB9" s="448" t="s">
        <v>37</v>
      </c>
      <c r="AC9" s="449"/>
      <c r="AD9" s="450"/>
      <c r="AN9" s="459"/>
      <c r="AO9" s="461"/>
      <c r="AP9" s="75" t="s">
        <v>55</v>
      </c>
      <c r="AQ9" s="58" t="s">
        <v>79</v>
      </c>
      <c r="AR9" s="60" t="s">
        <v>78</v>
      </c>
      <c r="AT9" s="66" t="s">
        <v>51</v>
      </c>
      <c r="AU9" s="68" t="s">
        <v>0</v>
      </c>
    </row>
    <row r="10" spans="1:50" ht="62.25" customHeight="1" x14ac:dyDescent="0.25">
      <c r="A10" s="212" t="s">
        <v>268</v>
      </c>
      <c r="B10" s="3" t="s">
        <v>252</v>
      </c>
      <c r="C10" s="81"/>
      <c r="D10" s="209"/>
      <c r="E10" s="5" t="s">
        <v>285</v>
      </c>
      <c r="F10" s="78" t="s">
        <v>122</v>
      </c>
      <c r="G10" s="5"/>
      <c r="H10" s="5"/>
      <c r="S10" s="53" t="s">
        <v>30</v>
      </c>
      <c r="T10" s="53" t="s">
        <v>26</v>
      </c>
      <c r="U10" s="54" t="str">
        <f ca="1">IFERROR(INDIRECT("datos!"&amp;HLOOKUP(T10,calculo_imp,2,FALSE)&amp;VLOOKUP(S10,calculo_prob,2,FALSE)),"")</f>
        <v>Bajo</v>
      </c>
      <c r="AB10" s="24" t="s">
        <v>38</v>
      </c>
      <c r="AC10" s="25"/>
      <c r="AD10" s="26" t="s">
        <v>36</v>
      </c>
      <c r="AG10" s="21" t="s">
        <v>47</v>
      </c>
      <c r="AH10" s="21" t="s">
        <v>48</v>
      </c>
      <c r="AI10" s="21" t="s">
        <v>36</v>
      </c>
      <c r="AN10" s="459"/>
      <c r="AO10" s="461" t="s">
        <v>9</v>
      </c>
      <c r="AP10" s="75" t="s">
        <v>56</v>
      </c>
      <c r="AQ10" s="58" t="s">
        <v>80</v>
      </c>
      <c r="AR10" s="60" t="s">
        <v>78</v>
      </c>
    </row>
    <row r="11" spans="1:50" ht="45" x14ac:dyDescent="0.25">
      <c r="A11" s="212" t="s">
        <v>269</v>
      </c>
      <c r="B11" s="3" t="s">
        <v>253</v>
      </c>
      <c r="C11" s="81"/>
      <c r="D11" s="5"/>
      <c r="E11" s="5"/>
      <c r="F11" s="78" t="s">
        <v>127</v>
      </c>
      <c r="G11" s="5"/>
      <c r="H11" s="5"/>
      <c r="AA11" s="23"/>
      <c r="AB11" s="27" t="s">
        <v>44</v>
      </c>
      <c r="AC11" s="16" t="s">
        <v>26</v>
      </c>
      <c r="AD11" s="36">
        <v>0.2</v>
      </c>
      <c r="AG11" s="51" t="s">
        <v>44</v>
      </c>
      <c r="AH11" s="50" t="str">
        <f>VLOOKUP(AG11,datos!$AB$10:$AD$21,2,0)</f>
        <v>Leve</v>
      </c>
      <c r="AI11" s="39">
        <f>IF(OR(AG11=datos!$AB$10,AG11=datos!$AB$16),"",VLOOKUP(AG11,datos!$AB$10:$AD$21,3,0))</f>
        <v>0.2</v>
      </c>
      <c r="AN11" s="459"/>
      <c r="AO11" s="461"/>
      <c r="AP11" s="75" t="s">
        <v>57</v>
      </c>
      <c r="AQ11" s="58" t="s">
        <v>81</v>
      </c>
      <c r="AR11" s="60" t="s">
        <v>78</v>
      </c>
    </row>
    <row r="12" spans="1:50" ht="45" x14ac:dyDescent="0.25">
      <c r="A12" s="212" t="s">
        <v>270</v>
      </c>
      <c r="B12" s="3" t="s">
        <v>254</v>
      </c>
      <c r="C12" s="81"/>
      <c r="D12" s="5"/>
      <c r="E12" s="5"/>
      <c r="F12" s="78" t="s">
        <v>123</v>
      </c>
      <c r="G12" s="5"/>
      <c r="H12" s="5"/>
      <c r="AA12" s="23"/>
      <c r="AB12" s="28" t="s">
        <v>45</v>
      </c>
      <c r="AC12" s="17" t="s">
        <v>15</v>
      </c>
      <c r="AD12" s="36">
        <v>0.4</v>
      </c>
      <c r="AH12" s="21" t="s">
        <v>0</v>
      </c>
      <c r="AI12" s="21" t="s">
        <v>88</v>
      </c>
      <c r="AN12" s="459"/>
      <c r="AO12" s="461" t="s">
        <v>10</v>
      </c>
      <c r="AP12" s="75" t="s">
        <v>58</v>
      </c>
      <c r="AQ12" s="58" t="s">
        <v>82</v>
      </c>
      <c r="AR12" s="60" t="s">
        <v>78</v>
      </c>
    </row>
    <row r="13" spans="1:50" ht="32.25" thickBot="1" x14ac:dyDescent="0.3">
      <c r="A13" s="4"/>
      <c r="B13" s="3" t="s">
        <v>255</v>
      </c>
      <c r="C13" s="70"/>
      <c r="D13" s="4" t="s">
        <v>224</v>
      </c>
      <c r="E13" s="5"/>
      <c r="F13" s="40" t="s">
        <v>218</v>
      </c>
      <c r="G13" s="5"/>
      <c r="H13" s="5"/>
      <c r="AA13" s="23"/>
      <c r="AB13" s="28" t="s">
        <v>41</v>
      </c>
      <c r="AC13" s="18" t="s">
        <v>16</v>
      </c>
      <c r="AD13" s="36">
        <v>0.6</v>
      </c>
      <c r="AH13" s="64" t="str">
        <f>+IF(AI13&lt;=datos!$AD$11,datos!$AC$11,IF(AI13&lt;=datos!$AD$12,datos!$AC$12,IF(AI13&lt;=datos!$AD$13,datos!$AC$13,IF(AI13&lt;=datos!$AD$14,datos!$AC$14,IF(AI13&lt;=datos!$AD$15,datos!$AC$15,"")))))</f>
        <v>Catastrófico</v>
      </c>
      <c r="AI13">
        <v>0.81</v>
      </c>
      <c r="AN13" s="462"/>
      <c r="AO13" s="463"/>
      <c r="AP13" s="76" t="s">
        <v>59</v>
      </c>
      <c r="AQ13" s="61" t="s">
        <v>83</v>
      </c>
      <c r="AR13" s="62" t="s">
        <v>78</v>
      </c>
    </row>
    <row r="14" spans="1:50" ht="57" customHeight="1" x14ac:dyDescent="0.25">
      <c r="A14" s="4"/>
      <c r="B14" s="3" t="s">
        <v>256</v>
      </c>
      <c r="C14" s="69"/>
      <c r="D14" s="4"/>
      <c r="E14" s="69"/>
      <c r="F14" s="40" t="s">
        <v>222</v>
      </c>
      <c r="G14" s="5"/>
      <c r="Z14" s="23"/>
      <c r="AB14" s="28" t="s">
        <v>42</v>
      </c>
      <c r="AC14" s="19" t="s">
        <v>17</v>
      </c>
      <c r="AD14" s="36">
        <v>0.8</v>
      </c>
      <c r="AN14" s="443" t="s">
        <v>84</v>
      </c>
      <c r="AO14" s="443"/>
      <c r="AP14" s="443"/>
      <c r="AQ14" s="443"/>
      <c r="AR14" s="443"/>
    </row>
    <row r="15" spans="1:50" ht="60.75" customHeight="1" x14ac:dyDescent="0.25">
      <c r="A15" s="4"/>
      <c r="B15" s="3" t="s">
        <v>257</v>
      </c>
      <c r="C15" s="69"/>
      <c r="D15" s="4"/>
      <c r="E15" s="69"/>
      <c r="F15" s="40" t="s">
        <v>221</v>
      </c>
      <c r="G15" s="5"/>
      <c r="Z15" s="23"/>
      <c r="AB15" s="28" t="s">
        <v>43</v>
      </c>
      <c r="AC15" s="20" t="s">
        <v>18</v>
      </c>
      <c r="AD15" s="36">
        <v>1</v>
      </c>
    </row>
    <row r="16" spans="1:50" ht="61.5" customHeight="1" x14ac:dyDescent="0.25">
      <c r="A16" s="4"/>
      <c r="B16" s="3" t="s">
        <v>258</v>
      </c>
      <c r="C16" s="69"/>
      <c r="D16" s="4"/>
      <c r="E16" s="69"/>
      <c r="F16" s="40" t="s">
        <v>219</v>
      </c>
      <c r="G16" s="5"/>
      <c r="AB16" s="24" t="s">
        <v>39</v>
      </c>
      <c r="AC16" s="29"/>
      <c r="AD16" s="37"/>
    </row>
    <row r="17" spans="1:30" ht="30" x14ac:dyDescent="0.25">
      <c r="A17" s="4"/>
      <c r="B17" s="3" t="s">
        <v>259</v>
      </c>
      <c r="C17" s="69"/>
      <c r="D17" s="4"/>
      <c r="E17" s="69"/>
      <c r="F17" s="40" t="s">
        <v>220</v>
      </c>
      <c r="G17" s="5"/>
      <c r="Z17" s="23"/>
      <c r="AB17" s="30" t="s">
        <v>121</v>
      </c>
      <c r="AC17" s="16" t="s">
        <v>26</v>
      </c>
      <c r="AD17" s="36">
        <v>0.2</v>
      </c>
    </row>
    <row r="18" spans="1:30" ht="75" x14ac:dyDescent="0.25">
      <c r="A18" s="4"/>
      <c r="B18" s="3"/>
      <c r="C18" s="69"/>
      <c r="D18" s="4"/>
      <c r="E18" s="69"/>
      <c r="F18" s="40"/>
      <c r="G18" s="5"/>
      <c r="Z18" s="23"/>
      <c r="AB18" s="31" t="s">
        <v>126</v>
      </c>
      <c r="AC18" s="17" t="s">
        <v>15</v>
      </c>
      <c r="AD18" s="36">
        <v>0.4</v>
      </c>
    </row>
    <row r="19" spans="1:30" ht="45" x14ac:dyDescent="0.25">
      <c r="A19" s="4"/>
      <c r="B19" s="3"/>
      <c r="C19" s="69"/>
      <c r="D19" s="4"/>
      <c r="E19" s="69"/>
      <c r="F19" s="40"/>
      <c r="G19" s="5"/>
      <c r="Z19" s="23"/>
      <c r="AB19" s="31" t="s">
        <v>122</v>
      </c>
      <c r="AC19" s="18" t="s">
        <v>16</v>
      </c>
      <c r="AD19" s="36">
        <v>0.6</v>
      </c>
    </row>
    <row r="20" spans="1:30" ht="60" x14ac:dyDescent="0.25">
      <c r="A20" s="4"/>
      <c r="B20" s="3"/>
      <c r="C20" s="69"/>
      <c r="D20" s="4"/>
      <c r="E20" s="69"/>
      <c r="F20" s="72"/>
      <c r="G20" s="5"/>
      <c r="Z20" s="23"/>
      <c r="AB20" s="31" t="s">
        <v>127</v>
      </c>
      <c r="AC20" s="19" t="s">
        <v>17</v>
      </c>
      <c r="AD20" s="36">
        <v>0.8</v>
      </c>
    </row>
    <row r="21" spans="1:30" ht="45.75" thickBot="1" x14ac:dyDescent="0.3">
      <c r="A21" s="4"/>
      <c r="B21" s="3"/>
      <c r="C21" s="69"/>
      <c r="D21" s="4"/>
      <c r="E21" s="69"/>
      <c r="F21" s="72"/>
      <c r="G21" s="5"/>
      <c r="Z21" s="23"/>
      <c r="AB21" s="32" t="s">
        <v>123</v>
      </c>
      <c r="AC21" s="33" t="s">
        <v>18</v>
      </c>
      <c r="AD21" s="38">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400-000000000000}">
      <formula1>$Q$3:$Q$7</formula1>
    </dataValidation>
    <dataValidation type="list" allowBlank="1" showInputMessage="1" showErrorMessage="1" sqref="T10" xr:uid="{00000000-0002-0000-0400-000001000000}">
      <formula1>$S$1:$W$1</formula1>
    </dataValidation>
    <dataValidation type="list" allowBlank="1" showInputMessage="1" showErrorMessage="1" sqref="AG11" xr:uid="{00000000-0002-0000-0400-000002000000}">
      <formula1>$F$2:$F$13</formula1>
    </dataValidation>
    <dataValidation type="list" allowBlank="1" showInputMessage="1" showErrorMessage="1" sqref="AU4" xr:uid="{00000000-0002-0000-0400-000003000000}">
      <formula1>$J$2:$J$3</formula1>
    </dataValidation>
    <dataValidation type="list" allowBlank="1" showInputMessage="1" showErrorMessage="1" sqref="AT4" xr:uid="{00000000-0002-0000-04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BF7DFF-C351-4A90-87CF-0024A014E1D8}">
  <ds:schemaRefs>
    <ds:schemaRef ds:uri="http://schemas.microsoft.com/sharepoint/v3/contenttype/forms"/>
  </ds:schemaRefs>
</ds:datastoreItem>
</file>

<file path=customXml/itemProps2.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92F47F-EB09-4D2C-B559-4D5402937706}">
  <ds:schemaRefs>
    <ds:schemaRef ds:uri="http://purl.org/dc/terms/"/>
    <ds:schemaRef ds:uri="http://schemas.openxmlformats.org/package/2006/metadata/core-properties"/>
    <ds:schemaRef ds:uri="50eff269-fa68-45fc-8f3c-134ded80e6db"/>
    <ds:schemaRef ds:uri="http://purl.org/dc/elements/1.1/"/>
    <ds:schemaRef ds:uri="http://www.w3.org/XML/1998/namespace"/>
    <ds:schemaRef ds:uri="http://schemas.microsoft.com/office/2006/metadata/properties"/>
    <ds:schemaRef ds:uri="http://schemas.microsoft.com/office/2006/documentManagement/types"/>
    <ds:schemaRef ds:uri="069537d0-7c7d-423c-ad01-43cd155efdff"/>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2022-03-16T22:02:39Z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